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ROZPOCTYPC\rozpočty\EM.2019-184 Hasičská zbrojnice Vlaštovičky\Výkaz výměr - zadání\"/>
    </mc:Choice>
  </mc:AlternateContent>
  <bookViews>
    <workbookView xWindow="0" yWindow="0" windowWidth="28800" windowHeight="11835" firstSheet="3" activeTab="4"/>
  </bookViews>
  <sheets>
    <sheet name="Rekapitulace stavby" sheetId="1" r:id="rId1"/>
    <sheet name="SO 01 - Hasičská zbrojnice" sheetId="2" r:id="rId2"/>
    <sheet name="SO 01a - Venkovní plochy" sheetId="3" r:id="rId3"/>
    <sheet name="SO 02 - Úprava přístřešku" sheetId="4" r:id="rId4"/>
    <sheet name="SO 03 - Přípojka splaškov..." sheetId="5" r:id="rId5"/>
    <sheet name="VN a ON - Vedlejší a osta..." sheetId="6" r:id="rId6"/>
    <sheet name="Pokyny pro vyplnění" sheetId="7" r:id="rId7"/>
  </sheets>
  <externalReferences>
    <externalReference r:id="rId8"/>
    <externalReference r:id="rId9"/>
    <externalReference r:id="rId10"/>
    <externalReference r:id="rId11"/>
  </externalReferences>
  <definedNames>
    <definedName name="_xlnm._FilterDatabase" localSheetId="1" hidden="1">'SO 01 - Hasičská zbrojnice'!$C$109:$K$1895</definedName>
    <definedName name="_xlnm._FilterDatabase" localSheetId="2" hidden="1">'SO 01a - Venkovní plochy'!$C$92:$K$236</definedName>
    <definedName name="_xlnm._FilterDatabase" localSheetId="3" hidden="1">'SO 02 - Úprava přístřešku'!$C$93:$K$301</definedName>
    <definedName name="_xlnm._FilterDatabase" localSheetId="4" hidden="1">'SO 03 - Přípojka splaškov...'!$C$80:$K$85</definedName>
    <definedName name="_xlnm._FilterDatabase" localSheetId="5" hidden="1">'VN a ON - Vedlejší a osta...'!$C$79:$K$128</definedName>
    <definedName name="_xlnm.Print_Titles" localSheetId="0">'Rekapitulace stavby'!$52:$52</definedName>
    <definedName name="_xlnm.Print_Titles" localSheetId="1">'SO 01 - Hasičská zbrojnice'!$109:$109</definedName>
    <definedName name="_xlnm.Print_Titles" localSheetId="2">'SO 01a - Venkovní plochy'!$92:$92</definedName>
    <definedName name="_xlnm.Print_Titles" localSheetId="3">'SO 02 - Úprava přístřešku'!$93:$93</definedName>
    <definedName name="_xlnm.Print_Titles" localSheetId="4">'SO 03 - Přípojka splaškov...'!$80:$80</definedName>
    <definedName name="_xlnm.Print_Titles" localSheetId="5">'VN a ON - Vedlejší a osta...'!$79:$79</definedName>
    <definedName name="_xlnm.Print_Area" localSheetId="6">'Pokyny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01 - Hasičská zbrojnice'!$C$4:$J$39,'SO 01 - Hasičská zbrojnice'!$C$45:$J$91,'SO 01 - Hasičská zbrojnice'!$C$97:$K$1895</definedName>
    <definedName name="_xlnm.Print_Area" localSheetId="2">'SO 01a - Venkovní plochy'!$C$4:$J$41,'SO 01a - Venkovní plochy'!$C$47:$J$72,'SO 01a - Venkovní plochy'!$C$78:$K$236</definedName>
    <definedName name="_xlnm.Print_Area" localSheetId="3">'SO 02 - Úprava přístřešku'!$C$4:$J$39,'SO 02 - Úprava přístřešku'!$C$45:$J$75,'SO 02 - Úprava přístřešku'!$C$81:$K$301</definedName>
    <definedName name="_xlnm.Print_Area" localSheetId="4">'SO 03 - Přípojka splaškov...'!$C$4:$J$39,'SO 03 - Přípojka splaškov...'!$C$45:$J$62,'SO 03 - Přípojka splaškov...'!$C$68:$K$85</definedName>
    <definedName name="_xlnm.Print_Area" localSheetId="5">'VN a ON - Vedlejší a osta...'!$C$4:$J$39,'VN a ON - Vedlejší a osta...'!$C$45:$J$61,'VN a ON - Vedlejší a osta...'!$C$67:$K$128</definedName>
  </definedNames>
  <calcPr calcId="152511"/>
</workbook>
</file>

<file path=xl/calcChain.xml><?xml version="1.0" encoding="utf-8"?>
<calcChain xmlns="http://schemas.openxmlformats.org/spreadsheetml/2006/main">
  <c r="I84" i="5" l="1"/>
  <c r="I1886" i="2" l="1"/>
  <c r="I1890" i="2" l="1"/>
  <c r="I1892" i="2"/>
  <c r="J18" i="6" l="1"/>
  <c r="E18" i="6"/>
  <c r="J17" i="6"/>
  <c r="J37" i="6"/>
  <c r="J36" i="6"/>
  <c r="AY60" i="1"/>
  <c r="J35" i="6"/>
  <c r="AX60" i="1" s="1"/>
  <c r="BI124" i="6"/>
  <c r="BH124" i="6"/>
  <c r="BG124" i="6"/>
  <c r="BF124" i="6"/>
  <c r="T124" i="6"/>
  <c r="R124" i="6"/>
  <c r="P124" i="6"/>
  <c r="BK124" i="6"/>
  <c r="J124" i="6"/>
  <c r="BE124" i="6" s="1"/>
  <c r="BI115" i="6"/>
  <c r="BH115" i="6"/>
  <c r="BG115" i="6"/>
  <c r="BF115" i="6"/>
  <c r="T115" i="6"/>
  <c r="R115" i="6"/>
  <c r="P115" i="6"/>
  <c r="BK115" i="6"/>
  <c r="J115" i="6"/>
  <c r="BE115" i="6" s="1"/>
  <c r="BI102" i="6"/>
  <c r="BH102" i="6"/>
  <c r="BG102" i="6"/>
  <c r="BF102" i="6"/>
  <c r="T102" i="6"/>
  <c r="R102" i="6"/>
  <c r="P102" i="6"/>
  <c r="BK102" i="6"/>
  <c r="J102" i="6"/>
  <c r="BE102" i="6" s="1"/>
  <c r="BI101" i="6"/>
  <c r="BH101" i="6"/>
  <c r="BG101" i="6"/>
  <c r="BF101" i="6"/>
  <c r="T101" i="6"/>
  <c r="R101" i="6"/>
  <c r="P101" i="6"/>
  <c r="BK101" i="6"/>
  <c r="J101" i="6"/>
  <c r="BE101" i="6" s="1"/>
  <c r="BI99" i="6"/>
  <c r="BH99" i="6"/>
  <c r="BG99" i="6"/>
  <c r="BF99" i="6"/>
  <c r="T99" i="6"/>
  <c r="R99" i="6"/>
  <c r="P99" i="6"/>
  <c r="BK99" i="6"/>
  <c r="J99" i="6"/>
  <c r="BE99" i="6" s="1"/>
  <c r="BI97" i="6"/>
  <c r="BH97" i="6"/>
  <c r="BG97" i="6"/>
  <c r="BF97" i="6"/>
  <c r="T97" i="6"/>
  <c r="R97" i="6"/>
  <c r="P97" i="6"/>
  <c r="BK97" i="6"/>
  <c r="J97" i="6"/>
  <c r="BE97" i="6" s="1"/>
  <c r="BI96" i="6"/>
  <c r="BH96" i="6"/>
  <c r="BG96" i="6"/>
  <c r="BF96" i="6"/>
  <c r="T96" i="6"/>
  <c r="R96" i="6"/>
  <c r="P96" i="6"/>
  <c r="BK96" i="6"/>
  <c r="J96" i="6"/>
  <c r="BE96" i="6" s="1"/>
  <c r="BI94" i="6"/>
  <c r="BH94" i="6"/>
  <c r="BG94" i="6"/>
  <c r="BF94" i="6"/>
  <c r="T94" i="6"/>
  <c r="R94" i="6"/>
  <c r="P94" i="6"/>
  <c r="BK94" i="6"/>
  <c r="J94" i="6"/>
  <c r="BE94" i="6" s="1"/>
  <c r="BI93" i="6"/>
  <c r="BH93" i="6"/>
  <c r="BG93" i="6"/>
  <c r="BF93" i="6"/>
  <c r="T93" i="6"/>
  <c r="R93" i="6"/>
  <c r="P93" i="6"/>
  <c r="BK93" i="6"/>
  <c r="J93" i="6"/>
  <c r="BE93" i="6" s="1"/>
  <c r="BI92" i="6"/>
  <c r="BH92" i="6"/>
  <c r="BG92" i="6"/>
  <c r="BF92" i="6"/>
  <c r="T92" i="6"/>
  <c r="R92" i="6"/>
  <c r="P92" i="6"/>
  <c r="BK92" i="6"/>
  <c r="J92" i="6"/>
  <c r="BE92" i="6"/>
  <c r="BI90" i="6"/>
  <c r="BH90" i="6"/>
  <c r="BG90" i="6"/>
  <c r="BF90" i="6"/>
  <c r="T90" i="6"/>
  <c r="R90" i="6"/>
  <c r="P90" i="6"/>
  <c r="BK90" i="6"/>
  <c r="J90" i="6"/>
  <c r="BE90" i="6" s="1"/>
  <c r="BI89" i="6"/>
  <c r="BH89" i="6"/>
  <c r="BG89" i="6"/>
  <c r="BF89" i="6"/>
  <c r="T89" i="6"/>
  <c r="R89" i="6"/>
  <c r="P89" i="6"/>
  <c r="BK89" i="6"/>
  <c r="J89" i="6"/>
  <c r="BE89" i="6" s="1"/>
  <c r="BI88" i="6"/>
  <c r="BH88" i="6"/>
  <c r="BG88" i="6"/>
  <c r="BF88" i="6"/>
  <c r="T88" i="6"/>
  <c r="R88" i="6"/>
  <c r="P88" i="6"/>
  <c r="BK88" i="6"/>
  <c r="J88" i="6"/>
  <c r="BE88" i="6"/>
  <c r="BI86" i="6"/>
  <c r="BH86" i="6"/>
  <c r="BG86" i="6"/>
  <c r="BF86" i="6"/>
  <c r="T86" i="6"/>
  <c r="R86" i="6"/>
  <c r="P86" i="6"/>
  <c r="P81" i="6" s="1"/>
  <c r="BK86" i="6"/>
  <c r="J86" i="6"/>
  <c r="BE86" i="6" s="1"/>
  <c r="BI83" i="6"/>
  <c r="BH83" i="6"/>
  <c r="BG83" i="6"/>
  <c r="BF83" i="6"/>
  <c r="T83" i="6"/>
  <c r="R83" i="6"/>
  <c r="P83" i="6"/>
  <c r="BK83" i="6"/>
  <c r="J83" i="6"/>
  <c r="BE83" i="6" s="1"/>
  <c r="BI82" i="6"/>
  <c r="BH82" i="6"/>
  <c r="BG82" i="6"/>
  <c r="BF82" i="6"/>
  <c r="T82" i="6"/>
  <c r="T81" i="6"/>
  <c r="T80" i="6" s="1"/>
  <c r="R82" i="6"/>
  <c r="R81" i="6"/>
  <c r="R80" i="6" s="1"/>
  <c r="P82" i="6"/>
  <c r="P80" i="6"/>
  <c r="AU60" i="1" s="1"/>
  <c r="BK82" i="6"/>
  <c r="J82" i="6"/>
  <c r="BE82" i="6" s="1"/>
  <c r="J77" i="6"/>
  <c r="J76" i="6"/>
  <c r="F76" i="6"/>
  <c r="F74" i="6"/>
  <c r="E72" i="6"/>
  <c r="J55" i="6"/>
  <c r="J54" i="6"/>
  <c r="F54" i="6"/>
  <c r="F52" i="6"/>
  <c r="E50" i="6"/>
  <c r="J12" i="6"/>
  <c r="E7" i="6"/>
  <c r="E48" i="6" s="1"/>
  <c r="E70" i="6"/>
  <c r="J37" i="5"/>
  <c r="J36" i="5"/>
  <c r="AY59" i="1" s="1"/>
  <c r="J35" i="5"/>
  <c r="AX59" i="1"/>
  <c r="BI84" i="5"/>
  <c r="F37" i="5" s="1"/>
  <c r="BD59" i="1" s="1"/>
  <c r="BH84" i="5"/>
  <c r="F36" i="5" s="1"/>
  <c r="BC59" i="1" s="1"/>
  <c r="BG84" i="5"/>
  <c r="F35" i="5" s="1"/>
  <c r="BB59" i="1" s="1"/>
  <c r="BF84" i="5"/>
  <c r="J34" i="5" s="1"/>
  <c r="AW59" i="1" s="1"/>
  <c r="T84" i="5"/>
  <c r="T83" i="5"/>
  <c r="T82" i="5"/>
  <c r="T81" i="5"/>
  <c r="R84" i="5"/>
  <c r="R83" i="5"/>
  <c r="R82" i="5"/>
  <c r="R81" i="5"/>
  <c r="P84" i="5"/>
  <c r="P83" i="5"/>
  <c r="P82" i="5"/>
  <c r="P81" i="5"/>
  <c r="AU59" i="1" s="1"/>
  <c r="BK84" i="5"/>
  <c r="BK83" i="5" s="1"/>
  <c r="BK82" i="5" s="1"/>
  <c r="J84" i="5"/>
  <c r="BE84" i="5" s="1"/>
  <c r="J33" i="5" s="1"/>
  <c r="AV59" i="1" s="1"/>
  <c r="AT59" i="1" s="1"/>
  <c r="J78" i="5"/>
  <c r="J77" i="5"/>
  <c r="F77" i="5"/>
  <c r="F75" i="5"/>
  <c r="E73" i="5"/>
  <c r="J55" i="5"/>
  <c r="J54" i="5"/>
  <c r="F54" i="5"/>
  <c r="F52" i="5"/>
  <c r="E50" i="5"/>
  <c r="J18" i="5"/>
  <c r="E18" i="5"/>
  <c r="J17" i="5"/>
  <c r="J12" i="5"/>
  <c r="E7" i="5"/>
  <c r="E48" i="5" s="1"/>
  <c r="J37" i="4"/>
  <c r="J36" i="4"/>
  <c r="AY58" i="1" s="1"/>
  <c r="J35" i="4"/>
  <c r="AX58" i="1"/>
  <c r="BI301" i="4"/>
  <c r="BH301" i="4"/>
  <c r="BG301" i="4"/>
  <c r="BF301" i="4"/>
  <c r="T301" i="4"/>
  <c r="R301" i="4"/>
  <c r="P301" i="4"/>
  <c r="BK301" i="4"/>
  <c r="J301" i="4"/>
  <c r="BE301" i="4" s="1"/>
  <c r="BI299" i="4"/>
  <c r="BH299" i="4"/>
  <c r="BG299" i="4"/>
  <c r="BF299" i="4"/>
  <c r="T299" i="4"/>
  <c r="R299" i="4"/>
  <c r="P299" i="4"/>
  <c r="BK299" i="4"/>
  <c r="J299" i="4"/>
  <c r="BE299" i="4"/>
  <c r="BI297" i="4"/>
  <c r="BH297" i="4"/>
  <c r="BG297" i="4"/>
  <c r="BF297" i="4"/>
  <c r="T297" i="4"/>
  <c r="R297" i="4"/>
  <c r="P297" i="4"/>
  <c r="BK297" i="4"/>
  <c r="J297" i="4"/>
  <c r="BE297" i="4" s="1"/>
  <c r="BI295" i="4"/>
  <c r="BH295" i="4"/>
  <c r="BG295" i="4"/>
  <c r="BF295" i="4"/>
  <c r="T295" i="4"/>
  <c r="R295" i="4"/>
  <c r="P295" i="4"/>
  <c r="BK295" i="4"/>
  <c r="J295" i="4"/>
  <c r="BE295" i="4"/>
  <c r="BI293" i="4"/>
  <c r="BH293" i="4"/>
  <c r="BG293" i="4"/>
  <c r="BF293" i="4"/>
  <c r="T293" i="4"/>
  <c r="R293" i="4"/>
  <c r="P293" i="4"/>
  <c r="BK293" i="4"/>
  <c r="J293" i="4"/>
  <c r="BE293" i="4" s="1"/>
  <c r="BI290" i="4"/>
  <c r="BH290" i="4"/>
  <c r="BG290" i="4"/>
  <c r="BF290" i="4"/>
  <c r="T290" i="4"/>
  <c r="R290" i="4"/>
  <c r="P290" i="4"/>
  <c r="BK290" i="4"/>
  <c r="J290" i="4"/>
  <c r="BE290" i="4"/>
  <c r="BI288" i="4"/>
  <c r="BH288" i="4"/>
  <c r="BG288" i="4"/>
  <c r="BF288" i="4"/>
  <c r="T288" i="4"/>
  <c r="R288" i="4"/>
  <c r="P288" i="4"/>
  <c r="BK288" i="4"/>
  <c r="J288" i="4"/>
  <c r="BE288" i="4" s="1"/>
  <c r="BI283" i="4"/>
  <c r="BH283" i="4"/>
  <c r="BG283" i="4"/>
  <c r="BF283" i="4"/>
  <c r="T283" i="4"/>
  <c r="R283" i="4"/>
  <c r="P283" i="4"/>
  <c r="BK283" i="4"/>
  <c r="J283" i="4"/>
  <c r="BE283" i="4"/>
  <c r="BI278" i="4"/>
  <c r="BH278" i="4"/>
  <c r="BG278" i="4"/>
  <c r="BF278" i="4"/>
  <c r="T278" i="4"/>
  <c r="R278" i="4"/>
  <c r="R273" i="4" s="1"/>
  <c r="P278" i="4"/>
  <c r="BK278" i="4"/>
  <c r="J278" i="4"/>
  <c r="BE278" i="4" s="1"/>
  <c r="BI276" i="4"/>
  <c r="BH276" i="4"/>
  <c r="BG276" i="4"/>
  <c r="BF276" i="4"/>
  <c r="T276" i="4"/>
  <c r="R276" i="4"/>
  <c r="P276" i="4"/>
  <c r="BK276" i="4"/>
  <c r="BK273" i="4" s="1"/>
  <c r="J273" i="4" s="1"/>
  <c r="J74" i="4" s="1"/>
  <c r="J276" i="4"/>
  <c r="BE276" i="4"/>
  <c r="BI274" i="4"/>
  <c r="BH274" i="4"/>
  <c r="BG274" i="4"/>
  <c r="BF274" i="4"/>
  <c r="T274" i="4"/>
  <c r="T273" i="4" s="1"/>
  <c r="R274" i="4"/>
  <c r="P274" i="4"/>
  <c r="P273" i="4"/>
  <c r="BK274" i="4"/>
  <c r="J274" i="4"/>
  <c r="BE274" i="4" s="1"/>
  <c r="BI271" i="4"/>
  <c r="BH271" i="4"/>
  <c r="BG271" i="4"/>
  <c r="BF271" i="4"/>
  <c r="T271" i="4"/>
  <c r="R271" i="4"/>
  <c r="P271" i="4"/>
  <c r="BK271" i="4"/>
  <c r="J271" i="4"/>
  <c r="BE271" i="4" s="1"/>
  <c r="BI269" i="4"/>
  <c r="BH269" i="4"/>
  <c r="BG269" i="4"/>
  <c r="BF269" i="4"/>
  <c r="T269" i="4"/>
  <c r="R269" i="4"/>
  <c r="P269" i="4"/>
  <c r="BK269" i="4"/>
  <c r="J269" i="4"/>
  <c r="BE269" i="4"/>
  <c r="BI263" i="4"/>
  <c r="BH263" i="4"/>
  <c r="BG263" i="4"/>
  <c r="BF263" i="4"/>
  <c r="T263" i="4"/>
  <c r="R263" i="4"/>
  <c r="P263" i="4"/>
  <c r="BK263" i="4"/>
  <c r="J263" i="4"/>
  <c r="BE263" i="4" s="1"/>
  <c r="BI257" i="4"/>
  <c r="BH257" i="4"/>
  <c r="BG257" i="4"/>
  <c r="BF257" i="4"/>
  <c r="T257" i="4"/>
  <c r="R257" i="4"/>
  <c r="P257" i="4"/>
  <c r="BK257" i="4"/>
  <c r="J257" i="4"/>
  <c r="BE257" i="4"/>
  <c r="BI251" i="4"/>
  <c r="BH251" i="4"/>
  <c r="BG251" i="4"/>
  <c r="BF251" i="4"/>
  <c r="T251" i="4"/>
  <c r="R251" i="4"/>
  <c r="P251" i="4"/>
  <c r="BK251" i="4"/>
  <c r="J251" i="4"/>
  <c r="BE251" i="4" s="1"/>
  <c r="BI249" i="4"/>
  <c r="BH249" i="4"/>
  <c r="BG249" i="4"/>
  <c r="BF249" i="4"/>
  <c r="T249" i="4"/>
  <c r="R249" i="4"/>
  <c r="P249" i="4"/>
  <c r="BK249" i="4"/>
  <c r="J249" i="4"/>
  <c r="BE249" i="4"/>
  <c r="BI243" i="4"/>
  <c r="BH243" i="4"/>
  <c r="BG243" i="4"/>
  <c r="BF243" i="4"/>
  <c r="T243" i="4"/>
  <c r="R243" i="4"/>
  <c r="P243" i="4"/>
  <c r="BK243" i="4"/>
  <c r="J243" i="4"/>
  <c r="BE243" i="4" s="1"/>
  <c r="BI240" i="4"/>
  <c r="BH240" i="4"/>
  <c r="BG240" i="4"/>
  <c r="BF240" i="4"/>
  <c r="T240" i="4"/>
  <c r="R240" i="4"/>
  <c r="P240" i="4"/>
  <c r="BK240" i="4"/>
  <c r="J240" i="4"/>
  <c r="BE240" i="4"/>
  <c r="BI235" i="4"/>
  <c r="BH235" i="4"/>
  <c r="BG235" i="4"/>
  <c r="BF235" i="4"/>
  <c r="T235" i="4"/>
  <c r="R235" i="4"/>
  <c r="P235" i="4"/>
  <c r="BK235" i="4"/>
  <c r="J235" i="4"/>
  <c r="BE235" i="4" s="1"/>
  <c r="BI230" i="4"/>
  <c r="BH230" i="4"/>
  <c r="BG230" i="4"/>
  <c r="BF230" i="4"/>
  <c r="T230" i="4"/>
  <c r="R230" i="4"/>
  <c r="P230" i="4"/>
  <c r="P223" i="4" s="1"/>
  <c r="BK230" i="4"/>
  <c r="J230" i="4"/>
  <c r="BE230" i="4"/>
  <c r="BI227" i="4"/>
  <c r="BH227" i="4"/>
  <c r="BG227" i="4"/>
  <c r="BF227" i="4"/>
  <c r="T227" i="4"/>
  <c r="T223" i="4" s="1"/>
  <c r="R227" i="4"/>
  <c r="P227" i="4"/>
  <c r="BK227" i="4"/>
  <c r="J227" i="4"/>
  <c r="BE227" i="4" s="1"/>
  <c r="BI224" i="4"/>
  <c r="BH224" i="4"/>
  <c r="BG224" i="4"/>
  <c r="BF224" i="4"/>
  <c r="T224" i="4"/>
  <c r="R224" i="4"/>
  <c r="R223" i="4"/>
  <c r="P224" i="4"/>
  <c r="BK224" i="4"/>
  <c r="BK223" i="4" s="1"/>
  <c r="J223" i="4" s="1"/>
  <c r="J73" i="4" s="1"/>
  <c r="J224" i="4"/>
  <c r="BE224" i="4"/>
  <c r="BI222" i="4"/>
  <c r="BH222" i="4"/>
  <c r="BG222" i="4"/>
  <c r="BF222" i="4"/>
  <c r="T222" i="4"/>
  <c r="R222" i="4"/>
  <c r="P222" i="4"/>
  <c r="BK222" i="4"/>
  <c r="J222" i="4"/>
  <c r="BE222" i="4"/>
  <c r="BI219" i="4"/>
  <c r="BH219" i="4"/>
  <c r="BG219" i="4"/>
  <c r="BF219" i="4"/>
  <c r="T219" i="4"/>
  <c r="R219" i="4"/>
  <c r="R210" i="4" s="1"/>
  <c r="P219" i="4"/>
  <c r="BK219" i="4"/>
  <c r="J219" i="4"/>
  <c r="BE219" i="4" s="1"/>
  <c r="BI216" i="4"/>
  <c r="BH216" i="4"/>
  <c r="BG216" i="4"/>
  <c r="BF216" i="4"/>
  <c r="T216" i="4"/>
  <c r="R216" i="4"/>
  <c r="P216" i="4"/>
  <c r="BK216" i="4"/>
  <c r="BK210" i="4" s="1"/>
  <c r="J210" i="4" s="1"/>
  <c r="J72" i="4" s="1"/>
  <c r="J216" i="4"/>
  <c r="BE216" i="4"/>
  <c r="BI211" i="4"/>
  <c r="BH211" i="4"/>
  <c r="BG211" i="4"/>
  <c r="BF211" i="4"/>
  <c r="T211" i="4"/>
  <c r="T210" i="4" s="1"/>
  <c r="R211" i="4"/>
  <c r="P211" i="4"/>
  <c r="P210" i="4" s="1"/>
  <c r="BK211" i="4"/>
  <c r="J211" i="4"/>
  <c r="BE211" i="4" s="1"/>
  <c r="BI209" i="4"/>
  <c r="BH209" i="4"/>
  <c r="BG209" i="4"/>
  <c r="BF209" i="4"/>
  <c r="T209" i="4"/>
  <c r="R209" i="4"/>
  <c r="P209" i="4"/>
  <c r="BK209" i="4"/>
  <c r="J209" i="4"/>
  <c r="BE209" i="4" s="1"/>
  <c r="BI207" i="4"/>
  <c r="BH207" i="4"/>
  <c r="BG207" i="4"/>
  <c r="BF207" i="4"/>
  <c r="T207" i="4"/>
  <c r="R207" i="4"/>
  <c r="P207" i="4"/>
  <c r="BK207" i="4"/>
  <c r="J207" i="4"/>
  <c r="BE207" i="4"/>
  <c r="BI205" i="4"/>
  <c r="BH205" i="4"/>
  <c r="BG205" i="4"/>
  <c r="BF205" i="4"/>
  <c r="T205" i="4"/>
  <c r="R205" i="4"/>
  <c r="P205" i="4"/>
  <c r="BK205" i="4"/>
  <c r="J205" i="4"/>
  <c r="BE205" i="4" s="1"/>
  <c r="BI203" i="4"/>
  <c r="BH203" i="4"/>
  <c r="BG203" i="4"/>
  <c r="BF203" i="4"/>
  <c r="T203" i="4"/>
  <c r="R203" i="4"/>
  <c r="P203" i="4"/>
  <c r="BK203" i="4"/>
  <c r="J203" i="4"/>
  <c r="BE203" i="4"/>
  <c r="BI201" i="4"/>
  <c r="BH201" i="4"/>
  <c r="BG201" i="4"/>
  <c r="BF201" i="4"/>
  <c r="T201" i="4"/>
  <c r="R201" i="4"/>
  <c r="P201" i="4"/>
  <c r="BK201" i="4"/>
  <c r="J201" i="4"/>
  <c r="BE201" i="4" s="1"/>
  <c r="BI198" i="4"/>
  <c r="BH198" i="4"/>
  <c r="BG198" i="4"/>
  <c r="BF198" i="4"/>
  <c r="T198" i="4"/>
  <c r="R198" i="4"/>
  <c r="P198" i="4"/>
  <c r="BK198" i="4"/>
  <c r="J198" i="4"/>
  <c r="BE198" i="4"/>
  <c r="BI193" i="4"/>
  <c r="BH193" i="4"/>
  <c r="BG193" i="4"/>
  <c r="BF193" i="4"/>
  <c r="T193" i="4"/>
  <c r="R193" i="4"/>
  <c r="P193" i="4"/>
  <c r="BK193" i="4"/>
  <c r="J193" i="4"/>
  <c r="BE193" i="4" s="1"/>
  <c r="BI191" i="4"/>
  <c r="BH191" i="4"/>
  <c r="BG191" i="4"/>
  <c r="BF191" i="4"/>
  <c r="T191" i="4"/>
  <c r="R191" i="4"/>
  <c r="P191" i="4"/>
  <c r="BK191" i="4"/>
  <c r="J191" i="4"/>
  <c r="BE191" i="4"/>
  <c r="BI189" i="4"/>
  <c r="BH189" i="4"/>
  <c r="BG189" i="4"/>
  <c r="BF189" i="4"/>
  <c r="T189" i="4"/>
  <c r="R189" i="4"/>
  <c r="P189" i="4"/>
  <c r="BK189" i="4"/>
  <c r="J189" i="4"/>
  <c r="BE189" i="4" s="1"/>
  <c r="BI187" i="4"/>
  <c r="BH187" i="4"/>
  <c r="BG187" i="4"/>
  <c r="BF187" i="4"/>
  <c r="T187" i="4"/>
  <c r="R187" i="4"/>
  <c r="P187" i="4"/>
  <c r="P176" i="4" s="1"/>
  <c r="BK187" i="4"/>
  <c r="J187" i="4"/>
  <c r="BE187" i="4"/>
  <c r="BI183" i="4"/>
  <c r="BH183" i="4"/>
  <c r="BG183" i="4"/>
  <c r="BF183" i="4"/>
  <c r="T183" i="4"/>
  <c r="T176" i="4" s="1"/>
  <c r="R183" i="4"/>
  <c r="P183" i="4"/>
  <c r="BK183" i="4"/>
  <c r="J183" i="4"/>
  <c r="BE183" i="4" s="1"/>
  <c r="BI177" i="4"/>
  <c r="BH177" i="4"/>
  <c r="BG177" i="4"/>
  <c r="BF177" i="4"/>
  <c r="T177" i="4"/>
  <c r="R177" i="4"/>
  <c r="R176" i="4"/>
  <c r="P177" i="4"/>
  <c r="BK177" i="4"/>
  <c r="BK176" i="4"/>
  <c r="J176" i="4" s="1"/>
  <c r="J71" i="4" s="1"/>
  <c r="J177" i="4"/>
  <c r="BE177" i="4"/>
  <c r="BI175" i="4"/>
  <c r="BH175" i="4"/>
  <c r="BG175" i="4"/>
  <c r="BF175" i="4"/>
  <c r="T175" i="4"/>
  <c r="R175" i="4"/>
  <c r="P175" i="4"/>
  <c r="BK175" i="4"/>
  <c r="J175" i="4"/>
  <c r="BE175" i="4"/>
  <c r="BI172" i="4"/>
  <c r="BH172" i="4"/>
  <c r="BG172" i="4"/>
  <c r="BF172" i="4"/>
  <c r="T172" i="4"/>
  <c r="R172" i="4"/>
  <c r="P172" i="4"/>
  <c r="BK172" i="4"/>
  <c r="J172" i="4"/>
  <c r="BE172" i="4" s="1"/>
  <c r="BI169" i="4"/>
  <c r="BH169" i="4"/>
  <c r="BG169" i="4"/>
  <c r="BF169" i="4"/>
  <c r="T169" i="4"/>
  <c r="R169" i="4"/>
  <c r="P169" i="4"/>
  <c r="BK169" i="4"/>
  <c r="J169" i="4"/>
  <c r="BE169" i="4"/>
  <c r="BI165" i="4"/>
  <c r="BH165" i="4"/>
  <c r="BG165" i="4"/>
  <c r="BF165" i="4"/>
  <c r="T165" i="4"/>
  <c r="R165" i="4"/>
  <c r="P165" i="4"/>
  <c r="BK165" i="4"/>
  <c r="J165" i="4"/>
  <c r="BE165" i="4" s="1"/>
  <c r="BI163" i="4"/>
  <c r="BH163" i="4"/>
  <c r="BG163" i="4"/>
  <c r="BF163" i="4"/>
  <c r="T163" i="4"/>
  <c r="R163" i="4"/>
  <c r="P163" i="4"/>
  <c r="BK163" i="4"/>
  <c r="J163" i="4"/>
  <c r="BE163" i="4"/>
  <c r="BI161" i="4"/>
  <c r="BH161" i="4"/>
  <c r="BG161" i="4"/>
  <c r="BF161" i="4"/>
  <c r="T161" i="4"/>
  <c r="R161" i="4"/>
  <c r="P161" i="4"/>
  <c r="BK161" i="4"/>
  <c r="J161" i="4"/>
  <c r="BE161" i="4" s="1"/>
  <c r="BI159" i="4"/>
  <c r="BH159" i="4"/>
  <c r="BG159" i="4"/>
  <c r="BF159" i="4"/>
  <c r="T159" i="4"/>
  <c r="R159" i="4"/>
  <c r="P159" i="4"/>
  <c r="BK159" i="4"/>
  <c r="J159" i="4"/>
  <c r="BE159" i="4"/>
  <c r="BI157" i="4"/>
  <c r="BH157" i="4"/>
  <c r="BG157" i="4"/>
  <c r="BF157" i="4"/>
  <c r="T157" i="4"/>
  <c r="R157" i="4"/>
  <c r="P157" i="4"/>
  <c r="BK157" i="4"/>
  <c r="J157" i="4"/>
  <c r="BE157" i="4" s="1"/>
  <c r="BI155" i="4"/>
  <c r="BH155" i="4"/>
  <c r="BG155" i="4"/>
  <c r="BF155" i="4"/>
  <c r="T155" i="4"/>
  <c r="R155" i="4"/>
  <c r="P155" i="4"/>
  <c r="BK155" i="4"/>
  <c r="J155" i="4"/>
  <c r="BE155" i="4"/>
  <c r="BI153" i="4"/>
  <c r="BH153" i="4"/>
  <c r="BG153" i="4"/>
  <c r="BF153" i="4"/>
  <c r="T153" i="4"/>
  <c r="R153" i="4"/>
  <c r="P153" i="4"/>
  <c r="BK153" i="4"/>
  <c r="J153" i="4"/>
  <c r="BE153" i="4" s="1"/>
  <c r="BI151" i="4"/>
  <c r="BH151" i="4"/>
  <c r="BG151" i="4"/>
  <c r="BF151" i="4"/>
  <c r="T151" i="4"/>
  <c r="R151" i="4"/>
  <c r="P151" i="4"/>
  <c r="BK151" i="4"/>
  <c r="J151" i="4"/>
  <c r="BE151" i="4"/>
  <c r="BI149" i="4"/>
  <c r="BH149" i="4"/>
  <c r="BG149" i="4"/>
  <c r="BF149" i="4"/>
  <c r="T149" i="4"/>
  <c r="R149" i="4"/>
  <c r="R144" i="4" s="1"/>
  <c r="P149" i="4"/>
  <c r="BK149" i="4"/>
  <c r="J149" i="4"/>
  <c r="BE149" i="4" s="1"/>
  <c r="BI147" i="4"/>
  <c r="BH147" i="4"/>
  <c r="BG147" i="4"/>
  <c r="BF147" i="4"/>
  <c r="T147" i="4"/>
  <c r="R147" i="4"/>
  <c r="P147" i="4"/>
  <c r="BK147" i="4"/>
  <c r="BK144" i="4" s="1"/>
  <c r="J147" i="4"/>
  <c r="BE147" i="4"/>
  <c r="BI145" i="4"/>
  <c r="BH145" i="4"/>
  <c r="BG145" i="4"/>
  <c r="BF145" i="4"/>
  <c r="T145" i="4"/>
  <c r="T144" i="4" s="1"/>
  <c r="T135" i="4" s="1"/>
  <c r="R145" i="4"/>
  <c r="P145" i="4"/>
  <c r="P144" i="4" s="1"/>
  <c r="BK145" i="4"/>
  <c r="J144" i="4"/>
  <c r="J70" i="4" s="1"/>
  <c r="J145" i="4"/>
  <c r="BE145" i="4" s="1"/>
  <c r="BI142" i="4"/>
  <c r="BH142" i="4"/>
  <c r="BG142" i="4"/>
  <c r="BF142" i="4"/>
  <c r="T142" i="4"/>
  <c r="T139" i="4" s="1"/>
  <c r="R142" i="4"/>
  <c r="P142" i="4"/>
  <c r="BK142" i="4"/>
  <c r="J142" i="4"/>
  <c r="BE142" i="4" s="1"/>
  <c r="BI140" i="4"/>
  <c r="BH140" i="4"/>
  <c r="BG140" i="4"/>
  <c r="BF140" i="4"/>
  <c r="T140" i="4"/>
  <c r="R140" i="4"/>
  <c r="R139" i="4" s="1"/>
  <c r="P140" i="4"/>
  <c r="P139" i="4"/>
  <c r="BK140" i="4"/>
  <c r="BK139" i="4" s="1"/>
  <c r="J139" i="4" s="1"/>
  <c r="J69" i="4" s="1"/>
  <c r="J140" i="4"/>
  <c r="BE140" i="4"/>
  <c r="BI137" i="4"/>
  <c r="BH137" i="4"/>
  <c r="BG137" i="4"/>
  <c r="BF137" i="4"/>
  <c r="T137" i="4"/>
  <c r="T136" i="4"/>
  <c r="R137" i="4"/>
  <c r="R136" i="4" s="1"/>
  <c r="P137" i="4"/>
  <c r="P136" i="4" s="1"/>
  <c r="P135" i="4" s="1"/>
  <c r="BK137" i="4"/>
  <c r="BK136" i="4"/>
  <c r="J136" i="4" s="1"/>
  <c r="J68" i="4" s="1"/>
  <c r="J137" i="4"/>
  <c r="BE137" i="4"/>
  <c r="BI134" i="4"/>
  <c r="BH134" i="4"/>
  <c r="BG134" i="4"/>
  <c r="BF134" i="4"/>
  <c r="T134" i="4"/>
  <c r="T133" i="4" s="1"/>
  <c r="R134" i="4"/>
  <c r="R133" i="4"/>
  <c r="P134" i="4"/>
  <c r="P133" i="4" s="1"/>
  <c r="BK134" i="4"/>
  <c r="BK133" i="4"/>
  <c r="J133" i="4"/>
  <c r="J66" i="4" s="1"/>
  <c r="J134" i="4"/>
  <c r="BE134" i="4" s="1"/>
  <c r="BI132" i="4"/>
  <c r="BH132" i="4"/>
  <c r="BG132" i="4"/>
  <c r="BF132" i="4"/>
  <c r="T132" i="4"/>
  <c r="R132" i="4"/>
  <c r="P132" i="4"/>
  <c r="BK132" i="4"/>
  <c r="J132" i="4"/>
  <c r="BE132" i="4"/>
  <c r="BI130" i="4"/>
  <c r="BH130" i="4"/>
  <c r="BG130" i="4"/>
  <c r="BF130" i="4"/>
  <c r="T130" i="4"/>
  <c r="R130" i="4"/>
  <c r="P130" i="4"/>
  <c r="P127" i="4" s="1"/>
  <c r="BK130" i="4"/>
  <c r="J130" i="4"/>
  <c r="BE130" i="4"/>
  <c r="BI129" i="4"/>
  <c r="BH129" i="4"/>
  <c r="BG129" i="4"/>
  <c r="BF129" i="4"/>
  <c r="T129" i="4"/>
  <c r="T127" i="4" s="1"/>
  <c r="R129" i="4"/>
  <c r="P129" i="4"/>
  <c r="BK129" i="4"/>
  <c r="J129" i="4"/>
  <c r="BE129" i="4"/>
  <c r="BI128" i="4"/>
  <c r="BH128" i="4"/>
  <c r="BG128" i="4"/>
  <c r="BF128" i="4"/>
  <c r="T128" i="4"/>
  <c r="R128" i="4"/>
  <c r="R127" i="4" s="1"/>
  <c r="P128" i="4"/>
  <c r="BK128" i="4"/>
  <c r="BK127" i="4" s="1"/>
  <c r="J127" i="4" s="1"/>
  <c r="J65" i="4" s="1"/>
  <c r="J128" i="4"/>
  <c r="BE128" i="4"/>
  <c r="BI125" i="4"/>
  <c r="BH125" i="4"/>
  <c r="BG125" i="4"/>
  <c r="BF125" i="4"/>
  <c r="T125" i="4"/>
  <c r="T124" i="4"/>
  <c r="R125" i="4"/>
  <c r="R124" i="4" s="1"/>
  <c r="P125" i="4"/>
  <c r="P124" i="4"/>
  <c r="BK125" i="4"/>
  <c r="BK124" i="4" s="1"/>
  <c r="J124" i="4" s="1"/>
  <c r="J64" i="4" s="1"/>
  <c r="J125" i="4"/>
  <c r="BE125" i="4"/>
  <c r="BI122" i="4"/>
  <c r="BH122" i="4"/>
  <c r="BG122" i="4"/>
  <c r="BF122" i="4"/>
  <c r="T122" i="4"/>
  <c r="R122" i="4"/>
  <c r="P122" i="4"/>
  <c r="P117" i="4" s="1"/>
  <c r="BK122" i="4"/>
  <c r="J122" i="4"/>
  <c r="BE122" i="4"/>
  <c r="BI120" i="4"/>
  <c r="BH120" i="4"/>
  <c r="BG120" i="4"/>
  <c r="BF120" i="4"/>
  <c r="T120" i="4"/>
  <c r="T117" i="4" s="1"/>
  <c r="R120" i="4"/>
  <c r="P120" i="4"/>
  <c r="BK120" i="4"/>
  <c r="J120" i="4"/>
  <c r="BE120" i="4"/>
  <c r="BI118" i="4"/>
  <c r="BH118" i="4"/>
  <c r="BG118" i="4"/>
  <c r="BF118" i="4"/>
  <c r="T118" i="4"/>
  <c r="R118" i="4"/>
  <c r="R117" i="4" s="1"/>
  <c r="P118" i="4"/>
  <c r="BK118" i="4"/>
  <c r="BK117" i="4" s="1"/>
  <c r="J117" i="4" s="1"/>
  <c r="J63" i="4" s="1"/>
  <c r="J118" i="4"/>
  <c r="BE118" i="4"/>
  <c r="BI114" i="4"/>
  <c r="BH114" i="4"/>
  <c r="BG114" i="4"/>
  <c r="BF114" i="4"/>
  <c r="T114" i="4"/>
  <c r="R114" i="4"/>
  <c r="P114" i="4"/>
  <c r="BK114" i="4"/>
  <c r="J114" i="4"/>
  <c r="BE114" i="4"/>
  <c r="BI111" i="4"/>
  <c r="BH111" i="4"/>
  <c r="BG111" i="4"/>
  <c r="BF111" i="4"/>
  <c r="T111" i="4"/>
  <c r="R111" i="4"/>
  <c r="P111" i="4"/>
  <c r="BK111" i="4"/>
  <c r="J111" i="4"/>
  <c r="BE111" i="4" s="1"/>
  <c r="BI108" i="4"/>
  <c r="BH108" i="4"/>
  <c r="BG108" i="4"/>
  <c r="BF108" i="4"/>
  <c r="T108" i="4"/>
  <c r="R108" i="4"/>
  <c r="P108" i="4"/>
  <c r="P101" i="4" s="1"/>
  <c r="BK108" i="4"/>
  <c r="J108" i="4"/>
  <c r="BE108" i="4"/>
  <c r="BI105" i="4"/>
  <c r="F37" i="4" s="1"/>
  <c r="BH105" i="4"/>
  <c r="BG105" i="4"/>
  <c r="BF105" i="4"/>
  <c r="T105" i="4"/>
  <c r="T101" i="4" s="1"/>
  <c r="R105" i="4"/>
  <c r="P105" i="4"/>
  <c r="BK105" i="4"/>
  <c r="J105" i="4"/>
  <c r="BE105" i="4" s="1"/>
  <c r="BI102" i="4"/>
  <c r="BH102" i="4"/>
  <c r="BG102" i="4"/>
  <c r="BF102" i="4"/>
  <c r="T102" i="4"/>
  <c r="R102" i="4"/>
  <c r="R101" i="4"/>
  <c r="P102" i="4"/>
  <c r="BK102" i="4"/>
  <c r="BK101" i="4" s="1"/>
  <c r="J101" i="4" s="1"/>
  <c r="J62" i="4" s="1"/>
  <c r="J102" i="4"/>
  <c r="BE102" i="4"/>
  <c r="BI97" i="4"/>
  <c r="BD58" i="1"/>
  <c r="BH97" i="4"/>
  <c r="F36" i="4" s="1"/>
  <c r="BC58" i="1" s="1"/>
  <c r="BG97" i="4"/>
  <c r="F35" i="4" s="1"/>
  <c r="BB58" i="1" s="1"/>
  <c r="BF97" i="4"/>
  <c r="F34" i="4" s="1"/>
  <c r="BA58" i="1" s="1"/>
  <c r="J34" i="4"/>
  <c r="AW58" i="1" s="1"/>
  <c r="T97" i="4"/>
  <c r="T96" i="4"/>
  <c r="R97" i="4"/>
  <c r="R96" i="4" s="1"/>
  <c r="R95" i="4" s="1"/>
  <c r="P97" i="4"/>
  <c r="P96" i="4"/>
  <c r="BK97" i="4"/>
  <c r="BK96" i="4" s="1"/>
  <c r="J96" i="4" s="1"/>
  <c r="J61" i="4" s="1"/>
  <c r="J97" i="4"/>
  <c r="BE97" i="4"/>
  <c r="J91" i="4"/>
  <c r="J90" i="4"/>
  <c r="F90" i="4"/>
  <c r="F88" i="4"/>
  <c r="E86" i="4"/>
  <c r="J55" i="4"/>
  <c r="J54" i="4"/>
  <c r="F54" i="4"/>
  <c r="F52" i="4"/>
  <c r="E50" i="4"/>
  <c r="J18" i="4"/>
  <c r="E18" i="4"/>
  <c r="F91" i="4" s="1"/>
  <c r="J17" i="4"/>
  <c r="J12" i="4"/>
  <c r="J88" i="4"/>
  <c r="J52" i="4"/>
  <c r="E7" i="4"/>
  <c r="E84" i="4"/>
  <c r="E48" i="4"/>
  <c r="J39" i="3"/>
  <c r="J38" i="3"/>
  <c r="AY57" i="1"/>
  <c r="J37" i="3"/>
  <c r="AX57" i="1" s="1"/>
  <c r="BI236" i="3"/>
  <c r="BH236" i="3"/>
  <c r="BG236" i="3"/>
  <c r="BF236" i="3"/>
  <c r="T236" i="3"/>
  <c r="T235" i="3"/>
  <c r="R236" i="3"/>
  <c r="R235" i="3" s="1"/>
  <c r="P236" i="3"/>
  <c r="P235" i="3"/>
  <c r="BK236" i="3"/>
  <c r="BK235" i="3" s="1"/>
  <c r="J235" i="3" s="1"/>
  <c r="J71" i="3" s="1"/>
  <c r="J236" i="3"/>
  <c r="BE236" i="3"/>
  <c r="BI234" i="3"/>
  <c r="BH234" i="3"/>
  <c r="BG234" i="3"/>
  <c r="BF234" i="3"/>
  <c r="T234" i="3"/>
  <c r="R234" i="3"/>
  <c r="P234" i="3"/>
  <c r="BK234" i="3"/>
  <c r="J234" i="3"/>
  <c r="BE234" i="3"/>
  <c r="BI233" i="3"/>
  <c r="BH233" i="3"/>
  <c r="BG233" i="3"/>
  <c r="BF233" i="3"/>
  <c r="T233" i="3"/>
  <c r="R233" i="3"/>
  <c r="P233" i="3"/>
  <c r="BK233" i="3"/>
  <c r="J233" i="3"/>
  <c r="BE233" i="3" s="1"/>
  <c r="BI232" i="3"/>
  <c r="BH232" i="3"/>
  <c r="BG232" i="3"/>
  <c r="BF232" i="3"/>
  <c r="T232" i="3"/>
  <c r="R232" i="3"/>
  <c r="P232" i="3"/>
  <c r="P228" i="3" s="1"/>
  <c r="BK232" i="3"/>
  <c r="J232" i="3"/>
  <c r="BE232" i="3"/>
  <c r="BI230" i="3"/>
  <c r="BH230" i="3"/>
  <c r="BG230" i="3"/>
  <c r="BF230" i="3"/>
  <c r="T230" i="3"/>
  <c r="T228" i="3" s="1"/>
  <c r="R230" i="3"/>
  <c r="P230" i="3"/>
  <c r="BK230" i="3"/>
  <c r="J230" i="3"/>
  <c r="BE230" i="3" s="1"/>
  <c r="BI229" i="3"/>
  <c r="BH229" i="3"/>
  <c r="BG229" i="3"/>
  <c r="BF229" i="3"/>
  <c r="T229" i="3"/>
  <c r="R229" i="3"/>
  <c r="R228" i="3"/>
  <c r="P229" i="3"/>
  <c r="BK229" i="3"/>
  <c r="BK228" i="3" s="1"/>
  <c r="J228" i="3" s="1"/>
  <c r="J70" i="3" s="1"/>
  <c r="J229" i="3"/>
  <c r="BE229" i="3"/>
  <c r="BI225" i="3"/>
  <c r="BH225" i="3"/>
  <c r="BG225" i="3"/>
  <c r="BF225" i="3"/>
  <c r="T225" i="3"/>
  <c r="R225" i="3"/>
  <c r="P225" i="3"/>
  <c r="BK225" i="3"/>
  <c r="J225" i="3"/>
  <c r="BE225" i="3"/>
  <c r="BI222" i="3"/>
  <c r="BH222" i="3"/>
  <c r="BG222" i="3"/>
  <c r="BF222" i="3"/>
  <c r="T222" i="3"/>
  <c r="R222" i="3"/>
  <c r="P222" i="3"/>
  <c r="BK222" i="3"/>
  <c r="J222" i="3"/>
  <c r="BE222" i="3" s="1"/>
  <c r="BI217" i="3"/>
  <c r="BH217" i="3"/>
  <c r="BG217" i="3"/>
  <c r="BF217" i="3"/>
  <c r="T217" i="3"/>
  <c r="R217" i="3"/>
  <c r="P217" i="3"/>
  <c r="P211" i="3" s="1"/>
  <c r="BK217" i="3"/>
  <c r="J217" i="3"/>
  <c r="BE217" i="3"/>
  <c r="BI215" i="3"/>
  <c r="BH215" i="3"/>
  <c r="BG215" i="3"/>
  <c r="BF215" i="3"/>
  <c r="T215" i="3"/>
  <c r="T211" i="3" s="1"/>
  <c r="R215" i="3"/>
  <c r="P215" i="3"/>
  <c r="BK215" i="3"/>
  <c r="J215" i="3"/>
  <c r="BE215" i="3" s="1"/>
  <c r="BI212" i="3"/>
  <c r="BH212" i="3"/>
  <c r="BG212" i="3"/>
  <c r="BF212" i="3"/>
  <c r="T212" i="3"/>
  <c r="R212" i="3"/>
  <c r="R211" i="3"/>
  <c r="P212" i="3"/>
  <c r="BK212" i="3"/>
  <c r="BK211" i="3"/>
  <c r="J211" i="3" s="1"/>
  <c r="J69" i="3" s="1"/>
  <c r="J212" i="3"/>
  <c r="BE212" i="3"/>
  <c r="BI209" i="3"/>
  <c r="BH209" i="3"/>
  <c r="BG209" i="3"/>
  <c r="BF209" i="3"/>
  <c r="T209" i="3"/>
  <c r="T208" i="3"/>
  <c r="R209" i="3"/>
  <c r="R208" i="3" s="1"/>
  <c r="R94" i="3" s="1"/>
  <c r="R93" i="3" s="1"/>
  <c r="P209" i="3"/>
  <c r="P208" i="3"/>
  <c r="BK209" i="3"/>
  <c r="BK208" i="3" s="1"/>
  <c r="J208" i="3" s="1"/>
  <c r="J68" i="3" s="1"/>
  <c r="J209" i="3"/>
  <c r="BE209" i="3"/>
  <c r="BI205" i="3"/>
  <c r="BH205" i="3"/>
  <c r="BG205" i="3"/>
  <c r="BF205" i="3"/>
  <c r="T205" i="3"/>
  <c r="R205" i="3"/>
  <c r="P205" i="3"/>
  <c r="BK205" i="3"/>
  <c r="BK201" i="3" s="1"/>
  <c r="J205" i="3"/>
  <c r="BE205" i="3"/>
  <c r="BI202" i="3"/>
  <c r="BH202" i="3"/>
  <c r="BG202" i="3"/>
  <c r="BF202" i="3"/>
  <c r="T202" i="3"/>
  <c r="T201" i="3" s="1"/>
  <c r="R202" i="3"/>
  <c r="R201" i="3"/>
  <c r="P202" i="3"/>
  <c r="P201" i="3" s="1"/>
  <c r="BK202" i="3"/>
  <c r="J201" i="3"/>
  <c r="J67" i="3" s="1"/>
  <c r="J202" i="3"/>
  <c r="BE202" i="3" s="1"/>
  <c r="BI196" i="3"/>
  <c r="BH196" i="3"/>
  <c r="BG196" i="3"/>
  <c r="BF196" i="3"/>
  <c r="T196" i="3"/>
  <c r="R196" i="3"/>
  <c r="P196" i="3"/>
  <c r="BK196" i="3"/>
  <c r="J196" i="3"/>
  <c r="BE196" i="3" s="1"/>
  <c r="BI190" i="3"/>
  <c r="BH190" i="3"/>
  <c r="BG190" i="3"/>
  <c r="BF190" i="3"/>
  <c r="T190" i="3"/>
  <c r="R190" i="3"/>
  <c r="P190" i="3"/>
  <c r="BK190" i="3"/>
  <c r="J190" i="3"/>
  <c r="BE190" i="3"/>
  <c r="BI187" i="3"/>
  <c r="BH187" i="3"/>
  <c r="BG187" i="3"/>
  <c r="BF187" i="3"/>
  <c r="T187" i="3"/>
  <c r="R187" i="3"/>
  <c r="P187" i="3"/>
  <c r="BK187" i="3"/>
  <c r="J187" i="3"/>
  <c r="BE187" i="3" s="1"/>
  <c r="BI183" i="3"/>
  <c r="BH183" i="3"/>
  <c r="BG183" i="3"/>
  <c r="BF183" i="3"/>
  <c r="T183" i="3"/>
  <c r="R183" i="3"/>
  <c r="P183" i="3"/>
  <c r="BK183" i="3"/>
  <c r="J183" i="3"/>
  <c r="BE183" i="3"/>
  <c r="BI181" i="3"/>
  <c r="BH181" i="3"/>
  <c r="BG181" i="3"/>
  <c r="BF181" i="3"/>
  <c r="T181" i="3"/>
  <c r="R181" i="3"/>
  <c r="P181" i="3"/>
  <c r="BK181" i="3"/>
  <c r="J181" i="3"/>
  <c r="BE181" i="3" s="1"/>
  <c r="BI177" i="3"/>
  <c r="BH177" i="3"/>
  <c r="BG177" i="3"/>
  <c r="BF177" i="3"/>
  <c r="T177" i="3"/>
  <c r="R177" i="3"/>
  <c r="P177" i="3"/>
  <c r="BK177" i="3"/>
  <c r="J177" i="3"/>
  <c r="BE177" i="3"/>
  <c r="BI173" i="3"/>
  <c r="BH173" i="3"/>
  <c r="BG173" i="3"/>
  <c r="BF173" i="3"/>
  <c r="T173" i="3"/>
  <c r="R173" i="3"/>
  <c r="P173" i="3"/>
  <c r="BK173" i="3"/>
  <c r="J173" i="3"/>
  <c r="BE173" i="3" s="1"/>
  <c r="BI169" i="3"/>
  <c r="BH169" i="3"/>
  <c r="BG169" i="3"/>
  <c r="BF169" i="3"/>
  <c r="T169" i="3"/>
  <c r="R169" i="3"/>
  <c r="P169" i="3"/>
  <c r="BK169" i="3"/>
  <c r="J169" i="3"/>
  <c r="BE169" i="3"/>
  <c r="BI165" i="3"/>
  <c r="BH165" i="3"/>
  <c r="BG165" i="3"/>
  <c r="BF165" i="3"/>
  <c r="T165" i="3"/>
  <c r="R165" i="3"/>
  <c r="P165" i="3"/>
  <c r="BK165" i="3"/>
  <c r="J165" i="3"/>
  <c r="BE165" i="3" s="1"/>
  <c r="BI161" i="3"/>
  <c r="BH161" i="3"/>
  <c r="BG161" i="3"/>
  <c r="BF161" i="3"/>
  <c r="T161" i="3"/>
  <c r="R161" i="3"/>
  <c r="P161" i="3"/>
  <c r="BK161" i="3"/>
  <c r="J161" i="3"/>
  <c r="BE161" i="3"/>
  <c r="BI155" i="3"/>
  <c r="BH155" i="3"/>
  <c r="BG155" i="3"/>
  <c r="BF155" i="3"/>
  <c r="T155" i="3"/>
  <c r="R155" i="3"/>
  <c r="R140" i="3" s="1"/>
  <c r="P155" i="3"/>
  <c r="BK155" i="3"/>
  <c r="J155" i="3"/>
  <c r="BE155" i="3" s="1"/>
  <c r="BI149" i="3"/>
  <c r="BH149" i="3"/>
  <c r="BG149" i="3"/>
  <c r="BF149" i="3"/>
  <c r="T149" i="3"/>
  <c r="R149" i="3"/>
  <c r="P149" i="3"/>
  <c r="BK149" i="3"/>
  <c r="BK140" i="3" s="1"/>
  <c r="J149" i="3"/>
  <c r="BE149" i="3"/>
  <c r="BI141" i="3"/>
  <c r="BH141" i="3"/>
  <c r="BG141" i="3"/>
  <c r="BF141" i="3"/>
  <c r="T141" i="3"/>
  <c r="T140" i="3" s="1"/>
  <c r="R141" i="3"/>
  <c r="P141" i="3"/>
  <c r="P140" i="3" s="1"/>
  <c r="BK141" i="3"/>
  <c r="J140" i="3"/>
  <c r="J66" i="3" s="1"/>
  <c r="J141" i="3"/>
  <c r="BE141" i="3" s="1"/>
  <c r="BI136" i="3"/>
  <c r="BH136" i="3"/>
  <c r="BG136" i="3"/>
  <c r="BF136" i="3"/>
  <c r="T136" i="3"/>
  <c r="R136" i="3"/>
  <c r="P136" i="3"/>
  <c r="BK136" i="3"/>
  <c r="J136" i="3"/>
  <c r="BE136" i="3" s="1"/>
  <c r="BI133" i="3"/>
  <c r="BH133" i="3"/>
  <c r="BG133" i="3"/>
  <c r="BF133" i="3"/>
  <c r="T133" i="3"/>
  <c r="R133" i="3"/>
  <c r="P133" i="3"/>
  <c r="BK133" i="3"/>
  <c r="J133" i="3"/>
  <c r="BE133" i="3"/>
  <c r="BI130" i="3"/>
  <c r="BH130" i="3"/>
  <c r="BG130" i="3"/>
  <c r="BF130" i="3"/>
  <c r="T130" i="3"/>
  <c r="R130" i="3"/>
  <c r="P130" i="3"/>
  <c r="BK130" i="3"/>
  <c r="J130" i="3"/>
  <c r="BE130" i="3" s="1"/>
  <c r="BI127" i="3"/>
  <c r="BH127" i="3"/>
  <c r="BG127" i="3"/>
  <c r="BF127" i="3"/>
  <c r="T127" i="3"/>
  <c r="R127" i="3"/>
  <c r="P127" i="3"/>
  <c r="BK127" i="3"/>
  <c r="J127" i="3"/>
  <c r="BE127" i="3"/>
  <c r="BI124" i="3"/>
  <c r="BH124" i="3"/>
  <c r="BG124" i="3"/>
  <c r="BF124" i="3"/>
  <c r="T124" i="3"/>
  <c r="R124" i="3"/>
  <c r="P124" i="3"/>
  <c r="BK124" i="3"/>
  <c r="J124" i="3"/>
  <c r="BE124" i="3" s="1"/>
  <c r="BI122" i="3"/>
  <c r="BH122" i="3"/>
  <c r="BG122" i="3"/>
  <c r="BF122" i="3"/>
  <c r="T122" i="3"/>
  <c r="R122" i="3"/>
  <c r="P122" i="3"/>
  <c r="BK122" i="3"/>
  <c r="J122" i="3"/>
  <c r="BE122" i="3"/>
  <c r="BI120" i="3"/>
  <c r="BH120" i="3"/>
  <c r="BG120" i="3"/>
  <c r="BF120" i="3"/>
  <c r="T120" i="3"/>
  <c r="R120" i="3"/>
  <c r="P120" i="3"/>
  <c r="BK120" i="3"/>
  <c r="J120" i="3"/>
  <c r="BE120" i="3" s="1"/>
  <c r="BI118" i="3"/>
  <c r="BH118" i="3"/>
  <c r="BG118" i="3"/>
  <c r="BF118" i="3"/>
  <c r="T118" i="3"/>
  <c r="R118" i="3"/>
  <c r="P118" i="3"/>
  <c r="BK118" i="3"/>
  <c r="J118" i="3"/>
  <c r="BE118" i="3"/>
  <c r="BI110" i="3"/>
  <c r="BH110" i="3"/>
  <c r="BG110" i="3"/>
  <c r="BF110" i="3"/>
  <c r="T110" i="3"/>
  <c r="R110" i="3"/>
  <c r="P110" i="3"/>
  <c r="BK110" i="3"/>
  <c r="J110" i="3"/>
  <c r="BE110" i="3" s="1"/>
  <c r="BI106" i="3"/>
  <c r="BH106" i="3"/>
  <c r="BG106" i="3"/>
  <c r="BF106" i="3"/>
  <c r="T106" i="3"/>
  <c r="R106" i="3"/>
  <c r="P106" i="3"/>
  <c r="BK106" i="3"/>
  <c r="J106" i="3"/>
  <c r="BE106" i="3"/>
  <c r="BI103" i="3"/>
  <c r="BH103" i="3"/>
  <c r="BG103" i="3"/>
  <c r="BF103" i="3"/>
  <c r="T103" i="3"/>
  <c r="T95" i="3" s="1"/>
  <c r="R103" i="3"/>
  <c r="R95" i="3" s="1"/>
  <c r="P103" i="3"/>
  <c r="BK103" i="3"/>
  <c r="J103" i="3"/>
  <c r="BE103" i="3" s="1"/>
  <c r="BI100" i="3"/>
  <c r="BH100" i="3"/>
  <c r="BG100" i="3"/>
  <c r="F37" i="3" s="1"/>
  <c r="BB57" i="1" s="1"/>
  <c r="BF100" i="3"/>
  <c r="T100" i="3"/>
  <c r="R100" i="3"/>
  <c r="P100" i="3"/>
  <c r="P95" i="3" s="1"/>
  <c r="P94" i="3" s="1"/>
  <c r="P93" i="3" s="1"/>
  <c r="AU57" i="1" s="1"/>
  <c r="BK100" i="3"/>
  <c r="J100" i="3"/>
  <c r="BE100" i="3"/>
  <c r="BI96" i="3"/>
  <c r="F39" i="3" s="1"/>
  <c r="BD57" i="1" s="1"/>
  <c r="BH96" i="3"/>
  <c r="F38" i="3"/>
  <c r="BC57" i="1"/>
  <c r="BG96" i="3"/>
  <c r="BF96" i="3"/>
  <c r="J36" i="3" s="1"/>
  <c r="AW57" i="1" s="1"/>
  <c r="F36" i="3"/>
  <c r="BA57" i="1" s="1"/>
  <c r="T96" i="3"/>
  <c r="R96" i="3"/>
  <c r="P96" i="3"/>
  <c r="BK96" i="3"/>
  <c r="BK95" i="3"/>
  <c r="J95" i="3" s="1"/>
  <c r="J65" i="3" s="1"/>
  <c r="J96" i="3"/>
  <c r="BE96" i="3" s="1"/>
  <c r="J90" i="3"/>
  <c r="J89" i="3"/>
  <c r="F89" i="3"/>
  <c r="F87" i="3"/>
  <c r="E85" i="3"/>
  <c r="J59" i="3"/>
  <c r="J58" i="3"/>
  <c r="F58" i="3"/>
  <c r="F56" i="3"/>
  <c r="E54" i="3"/>
  <c r="J20" i="3"/>
  <c r="E20" i="3"/>
  <c r="J19" i="3"/>
  <c r="J14" i="3"/>
  <c r="E7" i="3"/>
  <c r="E50" i="3" s="1"/>
  <c r="E81" i="3"/>
  <c r="J37" i="2"/>
  <c r="J36" i="2"/>
  <c r="AY56" i="1"/>
  <c r="J35" i="2"/>
  <c r="AX56" i="1"/>
  <c r="BI1894" i="2"/>
  <c r="BH1894" i="2"/>
  <c r="BG1894" i="2"/>
  <c r="BF1894" i="2"/>
  <c r="T1894" i="2"/>
  <c r="R1894" i="2"/>
  <c r="P1894" i="2"/>
  <c r="BK1894" i="2"/>
  <c r="J1894" i="2"/>
  <c r="BE1894" i="2"/>
  <c r="BI1892" i="2"/>
  <c r="BH1892" i="2"/>
  <c r="BG1892" i="2"/>
  <c r="BF1892" i="2"/>
  <c r="T1892" i="2"/>
  <c r="R1892" i="2"/>
  <c r="P1892" i="2"/>
  <c r="BK1892" i="2"/>
  <c r="J1892" i="2"/>
  <c r="BE1892" i="2" s="1"/>
  <c r="BI1890" i="2"/>
  <c r="BH1890" i="2"/>
  <c r="BG1890" i="2"/>
  <c r="F35" i="2" s="1"/>
  <c r="BB56" i="1" s="1"/>
  <c r="BB55" i="1" s="1"/>
  <c r="BF1890" i="2"/>
  <c r="T1890" i="2"/>
  <c r="R1890" i="2"/>
  <c r="R1885" i="2" s="1"/>
  <c r="P1890" i="2"/>
  <c r="BK1890" i="2"/>
  <c r="J1890" i="2"/>
  <c r="BE1890" i="2" s="1"/>
  <c r="BI1888" i="2"/>
  <c r="BH1888" i="2"/>
  <c r="BG1888" i="2"/>
  <c r="BF1888" i="2"/>
  <c r="T1888" i="2"/>
  <c r="R1888" i="2"/>
  <c r="P1888" i="2"/>
  <c r="BK1888" i="2"/>
  <c r="J1888" i="2"/>
  <c r="BE1888" i="2"/>
  <c r="BI1886" i="2"/>
  <c r="BH1886" i="2"/>
  <c r="BG1886" i="2"/>
  <c r="BF1886" i="2"/>
  <c r="T1886" i="2"/>
  <c r="T1885" i="2"/>
  <c r="R1886" i="2"/>
  <c r="P1886" i="2"/>
  <c r="P1885" i="2"/>
  <c r="BK1886" i="2"/>
  <c r="J1886" i="2"/>
  <c r="BE1886" i="2" s="1"/>
  <c r="BI1884" i="2"/>
  <c r="BH1884" i="2"/>
  <c r="BG1884" i="2"/>
  <c r="BF1884" i="2"/>
  <c r="T1884" i="2"/>
  <c r="R1884" i="2"/>
  <c r="R1877" i="2" s="1"/>
  <c r="P1884" i="2"/>
  <c r="BK1884" i="2"/>
  <c r="J1884" i="2"/>
  <c r="BE1884" i="2"/>
  <c r="BI1882" i="2"/>
  <c r="BH1882" i="2"/>
  <c r="BG1882" i="2"/>
  <c r="BF1882" i="2"/>
  <c r="T1882" i="2"/>
  <c r="R1882" i="2"/>
  <c r="P1882" i="2"/>
  <c r="BK1882" i="2"/>
  <c r="BK1877" i="2" s="1"/>
  <c r="J1882" i="2"/>
  <c r="BE1882" i="2"/>
  <c r="BI1878" i="2"/>
  <c r="BH1878" i="2"/>
  <c r="BG1878" i="2"/>
  <c r="BF1878" i="2"/>
  <c r="T1878" i="2"/>
  <c r="T1877" i="2"/>
  <c r="R1878" i="2"/>
  <c r="P1878" i="2"/>
  <c r="P1877" i="2"/>
  <c r="BK1878" i="2"/>
  <c r="J1877" i="2"/>
  <c r="J89" i="2" s="1"/>
  <c r="J1878" i="2"/>
  <c r="BE1878" i="2" s="1"/>
  <c r="BI1874" i="2"/>
  <c r="BH1874" i="2"/>
  <c r="BG1874" i="2"/>
  <c r="BF1874" i="2"/>
  <c r="T1874" i="2"/>
  <c r="R1874" i="2"/>
  <c r="P1874" i="2"/>
  <c r="BK1874" i="2"/>
  <c r="J1874" i="2"/>
  <c r="BE1874" i="2"/>
  <c r="BI1847" i="2"/>
  <c r="BH1847" i="2"/>
  <c r="BG1847" i="2"/>
  <c r="BF1847" i="2"/>
  <c r="T1847" i="2"/>
  <c r="R1847" i="2"/>
  <c r="P1847" i="2"/>
  <c r="BK1847" i="2"/>
  <c r="J1847" i="2"/>
  <c r="BE1847" i="2"/>
  <c r="BI1844" i="2"/>
  <c r="BH1844" i="2"/>
  <c r="BG1844" i="2"/>
  <c r="BF1844" i="2"/>
  <c r="T1844" i="2"/>
  <c r="R1844" i="2"/>
  <c r="P1844" i="2"/>
  <c r="BK1844" i="2"/>
  <c r="J1844" i="2"/>
  <c r="BE1844" i="2"/>
  <c r="BI1816" i="2"/>
  <c r="BH1816" i="2"/>
  <c r="BG1816" i="2"/>
  <c r="BF1816" i="2"/>
  <c r="T1816" i="2"/>
  <c r="R1816" i="2"/>
  <c r="P1816" i="2"/>
  <c r="BK1816" i="2"/>
  <c r="J1816" i="2"/>
  <c r="BE1816" i="2"/>
  <c r="BI1812" i="2"/>
  <c r="BH1812" i="2"/>
  <c r="BG1812" i="2"/>
  <c r="BF1812" i="2"/>
  <c r="T1812" i="2"/>
  <c r="R1812" i="2"/>
  <c r="R1800" i="2" s="1"/>
  <c r="P1812" i="2"/>
  <c r="BK1812" i="2"/>
  <c r="J1812" i="2"/>
  <c r="BE1812" i="2"/>
  <c r="BI1805" i="2"/>
  <c r="BH1805" i="2"/>
  <c r="BG1805" i="2"/>
  <c r="BF1805" i="2"/>
  <c r="T1805" i="2"/>
  <c r="R1805" i="2"/>
  <c r="P1805" i="2"/>
  <c r="BK1805" i="2"/>
  <c r="BK1800" i="2" s="1"/>
  <c r="J1800" i="2" s="1"/>
  <c r="J88" i="2" s="1"/>
  <c r="J1805" i="2"/>
  <c r="BE1805" i="2"/>
  <c r="BI1801" i="2"/>
  <c r="BH1801" i="2"/>
  <c r="BG1801" i="2"/>
  <c r="BF1801" i="2"/>
  <c r="T1801" i="2"/>
  <c r="T1800" i="2"/>
  <c r="R1801" i="2"/>
  <c r="P1801" i="2"/>
  <c r="P1800" i="2"/>
  <c r="BK1801" i="2"/>
  <c r="J1801" i="2"/>
  <c r="BE1801" i="2" s="1"/>
  <c r="BI1795" i="2"/>
  <c r="BH1795" i="2"/>
  <c r="BG1795" i="2"/>
  <c r="BF1795" i="2"/>
  <c r="T1795" i="2"/>
  <c r="R1795" i="2"/>
  <c r="P1795" i="2"/>
  <c r="BK1795" i="2"/>
  <c r="J1795" i="2"/>
  <c r="BE1795" i="2"/>
  <c r="BI1793" i="2"/>
  <c r="BH1793" i="2"/>
  <c r="BG1793" i="2"/>
  <c r="BF1793" i="2"/>
  <c r="T1793" i="2"/>
  <c r="R1793" i="2"/>
  <c r="P1793" i="2"/>
  <c r="BK1793" i="2"/>
  <c r="J1793" i="2"/>
  <c r="BE1793" i="2"/>
  <c r="BI1788" i="2"/>
  <c r="BH1788" i="2"/>
  <c r="BG1788" i="2"/>
  <c r="BF1788" i="2"/>
  <c r="T1788" i="2"/>
  <c r="R1788" i="2"/>
  <c r="P1788" i="2"/>
  <c r="BK1788" i="2"/>
  <c r="J1788" i="2"/>
  <c r="BE1788" i="2"/>
  <c r="BI1780" i="2"/>
  <c r="BH1780" i="2"/>
  <c r="BG1780" i="2"/>
  <c r="BF1780" i="2"/>
  <c r="T1780" i="2"/>
  <c r="R1780" i="2"/>
  <c r="P1780" i="2"/>
  <c r="BK1780" i="2"/>
  <c r="J1780" i="2"/>
  <c r="BE1780" i="2"/>
  <c r="BI1772" i="2"/>
  <c r="BH1772" i="2"/>
  <c r="BG1772" i="2"/>
  <c r="BF1772" i="2"/>
  <c r="T1772" i="2"/>
  <c r="R1772" i="2"/>
  <c r="P1772" i="2"/>
  <c r="BK1772" i="2"/>
  <c r="J1772" i="2"/>
  <c r="BE1772" i="2"/>
  <c r="BI1763" i="2"/>
  <c r="BH1763" i="2"/>
  <c r="BG1763" i="2"/>
  <c r="BF1763" i="2"/>
  <c r="T1763" i="2"/>
  <c r="R1763" i="2"/>
  <c r="P1763" i="2"/>
  <c r="BK1763" i="2"/>
  <c r="J1763" i="2"/>
  <c r="BE1763" i="2"/>
  <c r="BI1754" i="2"/>
  <c r="BH1754" i="2"/>
  <c r="BG1754" i="2"/>
  <c r="BF1754" i="2"/>
  <c r="T1754" i="2"/>
  <c r="R1754" i="2"/>
  <c r="P1754" i="2"/>
  <c r="BK1754" i="2"/>
  <c r="J1754" i="2"/>
  <c r="BE1754" i="2"/>
  <c r="BI1744" i="2"/>
  <c r="BH1744" i="2"/>
  <c r="BG1744" i="2"/>
  <c r="BF1744" i="2"/>
  <c r="T1744" i="2"/>
  <c r="R1744" i="2"/>
  <c r="P1744" i="2"/>
  <c r="BK1744" i="2"/>
  <c r="J1744" i="2"/>
  <c r="BE1744" i="2"/>
  <c r="BI1741" i="2"/>
  <c r="BH1741" i="2"/>
  <c r="BG1741" i="2"/>
  <c r="BF1741" i="2"/>
  <c r="T1741" i="2"/>
  <c r="R1741" i="2"/>
  <c r="R1734" i="2" s="1"/>
  <c r="P1741" i="2"/>
  <c r="BK1741" i="2"/>
  <c r="J1741" i="2"/>
  <c r="BE1741" i="2"/>
  <c r="BI1738" i="2"/>
  <c r="BH1738" i="2"/>
  <c r="BG1738" i="2"/>
  <c r="BF1738" i="2"/>
  <c r="T1738" i="2"/>
  <c r="R1738" i="2"/>
  <c r="P1738" i="2"/>
  <c r="BK1738" i="2"/>
  <c r="BK1734" i="2" s="1"/>
  <c r="J1734" i="2" s="1"/>
  <c r="J87" i="2" s="1"/>
  <c r="J1738" i="2"/>
  <c r="BE1738" i="2"/>
  <c r="BI1735" i="2"/>
  <c r="BH1735" i="2"/>
  <c r="BG1735" i="2"/>
  <c r="BF1735" i="2"/>
  <c r="T1735" i="2"/>
  <c r="T1734" i="2"/>
  <c r="R1735" i="2"/>
  <c r="P1735" i="2"/>
  <c r="P1734" i="2"/>
  <c r="BK1735" i="2"/>
  <c r="J1735" i="2"/>
  <c r="BE1735" i="2" s="1"/>
  <c r="BI1733" i="2"/>
  <c r="BH1733" i="2"/>
  <c r="BG1733" i="2"/>
  <c r="BF1733" i="2"/>
  <c r="T1733" i="2"/>
  <c r="R1733" i="2"/>
  <c r="P1733" i="2"/>
  <c r="BK1733" i="2"/>
  <c r="J1733" i="2"/>
  <c r="BE1733" i="2"/>
  <c r="BI1720" i="2"/>
  <c r="BH1720" i="2"/>
  <c r="BG1720" i="2"/>
  <c r="BF1720" i="2"/>
  <c r="T1720" i="2"/>
  <c r="R1720" i="2"/>
  <c r="P1720" i="2"/>
  <c r="BK1720" i="2"/>
  <c r="J1720" i="2"/>
  <c r="BE1720" i="2"/>
  <c r="BI1705" i="2"/>
  <c r="BH1705" i="2"/>
  <c r="BG1705" i="2"/>
  <c r="BF1705" i="2"/>
  <c r="T1705" i="2"/>
  <c r="R1705" i="2"/>
  <c r="P1705" i="2"/>
  <c r="BK1705" i="2"/>
  <c r="J1705" i="2"/>
  <c r="BE1705" i="2"/>
  <c r="BI1694" i="2"/>
  <c r="BH1694" i="2"/>
  <c r="BG1694" i="2"/>
  <c r="BF1694" i="2"/>
  <c r="T1694" i="2"/>
  <c r="R1694" i="2"/>
  <c r="P1694" i="2"/>
  <c r="BK1694" i="2"/>
  <c r="J1694" i="2"/>
  <c r="BE1694" i="2"/>
  <c r="BI1691" i="2"/>
  <c r="BH1691" i="2"/>
  <c r="BG1691" i="2"/>
  <c r="BF1691" i="2"/>
  <c r="T1691" i="2"/>
  <c r="R1691" i="2"/>
  <c r="P1691" i="2"/>
  <c r="BK1691" i="2"/>
  <c r="J1691" i="2"/>
  <c r="BE1691" i="2"/>
  <c r="BI1688" i="2"/>
  <c r="BH1688" i="2"/>
  <c r="BG1688" i="2"/>
  <c r="BF1688" i="2"/>
  <c r="T1688" i="2"/>
  <c r="R1688" i="2"/>
  <c r="P1688" i="2"/>
  <c r="BK1688" i="2"/>
  <c r="J1688" i="2"/>
  <c r="BE1688" i="2"/>
  <c r="BI1684" i="2"/>
  <c r="BH1684" i="2"/>
  <c r="BG1684" i="2"/>
  <c r="BF1684" i="2"/>
  <c r="T1684" i="2"/>
  <c r="R1684" i="2"/>
  <c r="P1684" i="2"/>
  <c r="BK1684" i="2"/>
  <c r="J1684" i="2"/>
  <c r="BE1684" i="2"/>
  <c r="BI1674" i="2"/>
  <c r="BH1674" i="2"/>
  <c r="BG1674" i="2"/>
  <c r="BF1674" i="2"/>
  <c r="T1674" i="2"/>
  <c r="R1674" i="2"/>
  <c r="P1674" i="2"/>
  <c r="BK1674" i="2"/>
  <c r="J1674" i="2"/>
  <c r="BE1674" i="2"/>
  <c r="BI1671" i="2"/>
  <c r="BH1671" i="2"/>
  <c r="BG1671" i="2"/>
  <c r="BF1671" i="2"/>
  <c r="T1671" i="2"/>
  <c r="R1671" i="2"/>
  <c r="P1671" i="2"/>
  <c r="BK1671" i="2"/>
  <c r="J1671" i="2"/>
  <c r="BE1671" i="2"/>
  <c r="BI1657" i="2"/>
  <c r="BH1657" i="2"/>
  <c r="BG1657" i="2"/>
  <c r="BF1657" i="2"/>
  <c r="T1657" i="2"/>
  <c r="R1657" i="2"/>
  <c r="P1657" i="2"/>
  <c r="P1640" i="2" s="1"/>
  <c r="BK1657" i="2"/>
  <c r="J1657" i="2"/>
  <c r="BE1657" i="2"/>
  <c r="BI1654" i="2"/>
  <c r="BH1654" i="2"/>
  <c r="BG1654" i="2"/>
  <c r="BF1654" i="2"/>
  <c r="T1654" i="2"/>
  <c r="T1640" i="2" s="1"/>
  <c r="R1654" i="2"/>
  <c r="P1654" i="2"/>
  <c r="BK1654" i="2"/>
  <c r="J1654" i="2"/>
  <c r="BE1654" i="2"/>
  <c r="BI1641" i="2"/>
  <c r="BH1641" i="2"/>
  <c r="BG1641" i="2"/>
  <c r="BF1641" i="2"/>
  <c r="T1641" i="2"/>
  <c r="R1641" i="2"/>
  <c r="R1640" i="2"/>
  <c r="P1641" i="2"/>
  <c r="BK1641" i="2"/>
  <c r="BK1640" i="2"/>
  <c r="J1640" i="2" s="1"/>
  <c r="J86" i="2" s="1"/>
  <c r="J1641" i="2"/>
  <c r="BE1641" i="2" s="1"/>
  <c r="BI1639" i="2"/>
  <c r="BH1639" i="2"/>
  <c r="BG1639" i="2"/>
  <c r="BF1639" i="2"/>
  <c r="T1639" i="2"/>
  <c r="R1639" i="2"/>
  <c r="P1639" i="2"/>
  <c r="BK1639" i="2"/>
  <c r="J1639" i="2"/>
  <c r="BE1639" i="2"/>
  <c r="BI1636" i="2"/>
  <c r="BH1636" i="2"/>
  <c r="BG1636" i="2"/>
  <c r="BF1636" i="2"/>
  <c r="T1636" i="2"/>
  <c r="R1636" i="2"/>
  <c r="P1636" i="2"/>
  <c r="BK1636" i="2"/>
  <c r="J1636" i="2"/>
  <c r="BE1636" i="2"/>
  <c r="BI1634" i="2"/>
  <c r="BH1634" i="2"/>
  <c r="BG1634" i="2"/>
  <c r="BF1634" i="2"/>
  <c r="T1634" i="2"/>
  <c r="R1634" i="2"/>
  <c r="P1634" i="2"/>
  <c r="BK1634" i="2"/>
  <c r="J1634" i="2"/>
  <c r="BE1634" i="2"/>
  <c r="BI1631" i="2"/>
  <c r="BH1631" i="2"/>
  <c r="BG1631" i="2"/>
  <c r="BF1631" i="2"/>
  <c r="T1631" i="2"/>
  <c r="R1631" i="2"/>
  <c r="P1631" i="2"/>
  <c r="BK1631" i="2"/>
  <c r="J1631" i="2"/>
  <c r="BE1631" i="2"/>
  <c r="BI1628" i="2"/>
  <c r="BH1628" i="2"/>
  <c r="BG1628" i="2"/>
  <c r="BF1628" i="2"/>
  <c r="T1628" i="2"/>
  <c r="R1628" i="2"/>
  <c r="P1628" i="2"/>
  <c r="BK1628" i="2"/>
  <c r="J1628" i="2"/>
  <c r="BE1628" i="2"/>
  <c r="BI1625" i="2"/>
  <c r="BH1625" i="2"/>
  <c r="BG1625" i="2"/>
  <c r="BF1625" i="2"/>
  <c r="T1625" i="2"/>
  <c r="R1625" i="2"/>
  <c r="P1625" i="2"/>
  <c r="BK1625" i="2"/>
  <c r="J1625" i="2"/>
  <c r="BE1625" i="2"/>
  <c r="BI1620" i="2"/>
  <c r="BH1620" i="2"/>
  <c r="BG1620" i="2"/>
  <c r="BF1620" i="2"/>
  <c r="T1620" i="2"/>
  <c r="R1620" i="2"/>
  <c r="P1620" i="2"/>
  <c r="BK1620" i="2"/>
  <c r="J1620" i="2"/>
  <c r="BE1620" i="2"/>
  <c r="BI1617" i="2"/>
  <c r="BH1617" i="2"/>
  <c r="BG1617" i="2"/>
  <c r="BF1617" i="2"/>
  <c r="T1617" i="2"/>
  <c r="R1617" i="2"/>
  <c r="P1617" i="2"/>
  <c r="BK1617" i="2"/>
  <c r="J1617" i="2"/>
  <c r="BE1617" i="2"/>
  <c r="BI1612" i="2"/>
  <c r="BH1612" i="2"/>
  <c r="BG1612" i="2"/>
  <c r="BF1612" i="2"/>
  <c r="T1612" i="2"/>
  <c r="R1612" i="2"/>
  <c r="P1612" i="2"/>
  <c r="BK1612" i="2"/>
  <c r="J1612" i="2"/>
  <c r="BE1612" i="2"/>
  <c r="BI1607" i="2"/>
  <c r="BH1607" i="2"/>
  <c r="BG1607" i="2"/>
  <c r="BF1607" i="2"/>
  <c r="T1607" i="2"/>
  <c r="R1607" i="2"/>
  <c r="P1607" i="2"/>
  <c r="BK1607" i="2"/>
  <c r="J1607" i="2"/>
  <c r="BE1607" i="2"/>
  <c r="BI1602" i="2"/>
  <c r="BH1602" i="2"/>
  <c r="BG1602" i="2"/>
  <c r="BF1602" i="2"/>
  <c r="T1602" i="2"/>
  <c r="T1601" i="2"/>
  <c r="R1602" i="2"/>
  <c r="R1601" i="2"/>
  <c r="P1602" i="2"/>
  <c r="P1601" i="2"/>
  <c r="BK1602" i="2"/>
  <c r="BK1601" i="2"/>
  <c r="J1601" i="2" s="1"/>
  <c r="J85" i="2" s="1"/>
  <c r="J1602" i="2"/>
  <c r="BE1602" i="2" s="1"/>
  <c r="BI1600" i="2"/>
  <c r="BH1600" i="2"/>
  <c r="BG1600" i="2"/>
  <c r="BF1600" i="2"/>
  <c r="T1600" i="2"/>
  <c r="R1600" i="2"/>
  <c r="P1600" i="2"/>
  <c r="BK1600" i="2"/>
  <c r="J1600" i="2"/>
  <c r="BE1600" i="2" s="1"/>
  <c r="BI1597" i="2"/>
  <c r="BH1597" i="2"/>
  <c r="BG1597" i="2"/>
  <c r="BF1597" i="2"/>
  <c r="T1597" i="2"/>
  <c r="R1597" i="2"/>
  <c r="P1597" i="2"/>
  <c r="BK1597" i="2"/>
  <c r="J1597" i="2"/>
  <c r="BE1597" i="2" s="1"/>
  <c r="BI1594" i="2"/>
  <c r="BH1594" i="2"/>
  <c r="BG1594" i="2"/>
  <c r="BF1594" i="2"/>
  <c r="T1594" i="2"/>
  <c r="R1594" i="2"/>
  <c r="P1594" i="2"/>
  <c r="BK1594" i="2"/>
  <c r="J1594" i="2"/>
  <c r="BE1594" i="2" s="1"/>
  <c r="BI1585" i="2"/>
  <c r="BH1585" i="2"/>
  <c r="BG1585" i="2"/>
  <c r="BF1585" i="2"/>
  <c r="T1585" i="2"/>
  <c r="R1585" i="2"/>
  <c r="P1585" i="2"/>
  <c r="BK1585" i="2"/>
  <c r="J1585" i="2"/>
  <c r="BE1585" i="2" s="1"/>
  <c r="BI1576" i="2"/>
  <c r="BH1576" i="2"/>
  <c r="BG1576" i="2"/>
  <c r="BF1576" i="2"/>
  <c r="T1576" i="2"/>
  <c r="R1576" i="2"/>
  <c r="P1576" i="2"/>
  <c r="BK1576" i="2"/>
  <c r="J1576" i="2"/>
  <c r="BE1576" i="2" s="1"/>
  <c r="BI1573" i="2"/>
  <c r="BH1573" i="2"/>
  <c r="BG1573" i="2"/>
  <c r="BF1573" i="2"/>
  <c r="T1573" i="2"/>
  <c r="R1573" i="2"/>
  <c r="P1573" i="2"/>
  <c r="BK1573" i="2"/>
  <c r="J1573" i="2"/>
  <c r="BE1573" i="2" s="1"/>
  <c r="BI1570" i="2"/>
  <c r="BH1570" i="2"/>
  <c r="BG1570" i="2"/>
  <c r="BF1570" i="2"/>
  <c r="T1570" i="2"/>
  <c r="R1570" i="2"/>
  <c r="P1570" i="2"/>
  <c r="BK1570" i="2"/>
  <c r="J1570" i="2"/>
  <c r="BE1570" i="2" s="1"/>
  <c r="BI1565" i="2"/>
  <c r="BH1565" i="2"/>
  <c r="BG1565" i="2"/>
  <c r="BF1565" i="2"/>
  <c r="T1565" i="2"/>
  <c r="R1565" i="2"/>
  <c r="P1565" i="2"/>
  <c r="BK1565" i="2"/>
  <c r="J1565" i="2"/>
  <c r="BE1565" i="2" s="1"/>
  <c r="BI1556" i="2"/>
  <c r="BH1556" i="2"/>
  <c r="BG1556" i="2"/>
  <c r="BF1556" i="2"/>
  <c r="T1556" i="2"/>
  <c r="R1556" i="2"/>
  <c r="P1556" i="2"/>
  <c r="BK1556" i="2"/>
  <c r="J1556" i="2"/>
  <c r="BE1556" i="2" s="1"/>
  <c r="BI1553" i="2"/>
  <c r="BH1553" i="2"/>
  <c r="BG1553" i="2"/>
  <c r="BF1553" i="2"/>
  <c r="T1553" i="2"/>
  <c r="R1553" i="2"/>
  <c r="P1553" i="2"/>
  <c r="BK1553" i="2"/>
  <c r="J1553" i="2"/>
  <c r="BE1553" i="2" s="1"/>
  <c r="BI1548" i="2"/>
  <c r="BH1548" i="2"/>
  <c r="BG1548" i="2"/>
  <c r="BF1548" i="2"/>
  <c r="T1548" i="2"/>
  <c r="R1548" i="2"/>
  <c r="P1548" i="2"/>
  <c r="BK1548" i="2"/>
  <c r="J1548" i="2"/>
  <c r="BE1548" i="2" s="1"/>
  <c r="BI1539" i="2"/>
  <c r="BH1539" i="2"/>
  <c r="BG1539" i="2"/>
  <c r="BF1539" i="2"/>
  <c r="T1539" i="2"/>
  <c r="R1539" i="2"/>
  <c r="P1539" i="2"/>
  <c r="BK1539" i="2"/>
  <c r="J1539" i="2"/>
  <c r="BE1539" i="2" s="1"/>
  <c r="BI1536" i="2"/>
  <c r="BH1536" i="2"/>
  <c r="BG1536" i="2"/>
  <c r="BF1536" i="2"/>
  <c r="T1536" i="2"/>
  <c r="R1536" i="2"/>
  <c r="P1536" i="2"/>
  <c r="BK1536" i="2"/>
  <c r="J1536" i="2"/>
  <c r="BE1536" i="2"/>
  <c r="BI1531" i="2"/>
  <c r="BH1531" i="2"/>
  <c r="BG1531" i="2"/>
  <c r="BF1531" i="2"/>
  <c r="T1531" i="2"/>
  <c r="R1531" i="2"/>
  <c r="P1531" i="2"/>
  <c r="BK1531" i="2"/>
  <c r="J1531" i="2"/>
  <c r="BE1531" i="2" s="1"/>
  <c r="BI1528" i="2"/>
  <c r="BH1528" i="2"/>
  <c r="BG1528" i="2"/>
  <c r="BF1528" i="2"/>
  <c r="T1528" i="2"/>
  <c r="R1528" i="2"/>
  <c r="P1528" i="2"/>
  <c r="BK1528" i="2"/>
  <c r="J1528" i="2"/>
  <c r="BE1528" i="2" s="1"/>
  <c r="BI1525" i="2"/>
  <c r="BH1525" i="2"/>
  <c r="BG1525" i="2"/>
  <c r="BF1525" i="2"/>
  <c r="T1525" i="2"/>
  <c r="R1525" i="2"/>
  <c r="P1525" i="2"/>
  <c r="BK1525" i="2"/>
  <c r="J1525" i="2"/>
  <c r="BE1525" i="2" s="1"/>
  <c r="BI1523" i="2"/>
  <c r="BH1523" i="2"/>
  <c r="BG1523" i="2"/>
  <c r="BF1523" i="2"/>
  <c r="T1523" i="2"/>
  <c r="R1523" i="2"/>
  <c r="P1523" i="2"/>
  <c r="BK1523" i="2"/>
  <c r="J1523" i="2"/>
  <c r="BE1523" i="2" s="1"/>
  <c r="BI1519" i="2"/>
  <c r="BH1519" i="2"/>
  <c r="BG1519" i="2"/>
  <c r="BF1519" i="2"/>
  <c r="T1519" i="2"/>
  <c r="R1519" i="2"/>
  <c r="P1519" i="2"/>
  <c r="BK1519" i="2"/>
  <c r="J1519" i="2"/>
  <c r="BE1519" i="2" s="1"/>
  <c r="BI1513" i="2"/>
  <c r="BH1513" i="2"/>
  <c r="BG1513" i="2"/>
  <c r="BF1513" i="2"/>
  <c r="T1513" i="2"/>
  <c r="R1513" i="2"/>
  <c r="P1513" i="2"/>
  <c r="BK1513" i="2"/>
  <c r="J1513" i="2"/>
  <c r="BE1513" i="2"/>
  <c r="BI1510" i="2"/>
  <c r="BH1510" i="2"/>
  <c r="BG1510" i="2"/>
  <c r="BF1510" i="2"/>
  <c r="T1510" i="2"/>
  <c r="R1510" i="2"/>
  <c r="P1510" i="2"/>
  <c r="BK1510" i="2"/>
  <c r="J1510" i="2"/>
  <c r="BE1510" i="2" s="1"/>
  <c r="BI1506" i="2"/>
  <c r="BH1506" i="2"/>
  <c r="BG1506" i="2"/>
  <c r="BF1506" i="2"/>
  <c r="T1506" i="2"/>
  <c r="R1506" i="2"/>
  <c r="P1506" i="2"/>
  <c r="BK1506" i="2"/>
  <c r="J1506" i="2"/>
  <c r="BE1506" i="2"/>
  <c r="BI1502" i="2"/>
  <c r="BH1502" i="2"/>
  <c r="BG1502" i="2"/>
  <c r="BF1502" i="2"/>
  <c r="T1502" i="2"/>
  <c r="R1502" i="2"/>
  <c r="P1502" i="2"/>
  <c r="BK1502" i="2"/>
  <c r="J1502" i="2"/>
  <c r="BE1502" i="2" s="1"/>
  <c r="BI1497" i="2"/>
  <c r="BH1497" i="2"/>
  <c r="BG1497" i="2"/>
  <c r="BF1497" i="2"/>
  <c r="T1497" i="2"/>
  <c r="R1497" i="2"/>
  <c r="P1497" i="2"/>
  <c r="BK1497" i="2"/>
  <c r="J1497" i="2"/>
  <c r="BE1497" i="2" s="1"/>
  <c r="BI1492" i="2"/>
  <c r="BH1492" i="2"/>
  <c r="BG1492" i="2"/>
  <c r="BF1492" i="2"/>
  <c r="T1492" i="2"/>
  <c r="R1492" i="2"/>
  <c r="P1492" i="2"/>
  <c r="BK1492" i="2"/>
  <c r="J1492" i="2"/>
  <c r="BE1492" i="2" s="1"/>
  <c r="BI1483" i="2"/>
  <c r="BH1483" i="2"/>
  <c r="BG1483" i="2"/>
  <c r="BF1483" i="2"/>
  <c r="T1483" i="2"/>
  <c r="R1483" i="2"/>
  <c r="P1483" i="2"/>
  <c r="BK1483" i="2"/>
  <c r="J1483" i="2"/>
  <c r="BE1483" i="2"/>
  <c r="BI1469" i="2"/>
  <c r="BH1469" i="2"/>
  <c r="BG1469" i="2"/>
  <c r="BF1469" i="2"/>
  <c r="T1469" i="2"/>
  <c r="R1469" i="2"/>
  <c r="R1468" i="2"/>
  <c r="P1469" i="2"/>
  <c r="P1468" i="2" s="1"/>
  <c r="BK1469" i="2"/>
  <c r="BK1468" i="2"/>
  <c r="J1468" i="2" s="1"/>
  <c r="J84" i="2" s="1"/>
  <c r="J1469" i="2"/>
  <c r="BE1469" i="2"/>
  <c r="BI1467" i="2"/>
  <c r="BH1467" i="2"/>
  <c r="BG1467" i="2"/>
  <c r="BF1467" i="2"/>
  <c r="T1467" i="2"/>
  <c r="R1467" i="2"/>
  <c r="P1467" i="2"/>
  <c r="BK1467" i="2"/>
  <c r="J1467" i="2"/>
  <c r="BE1467" i="2" s="1"/>
  <c r="BI1465" i="2"/>
  <c r="BH1465" i="2"/>
  <c r="BG1465" i="2"/>
  <c r="BF1465" i="2"/>
  <c r="T1465" i="2"/>
  <c r="R1465" i="2"/>
  <c r="P1465" i="2"/>
  <c r="BK1465" i="2"/>
  <c r="J1465" i="2"/>
  <c r="BE1465" i="2"/>
  <c r="BI1463" i="2"/>
  <c r="BH1463" i="2"/>
  <c r="BG1463" i="2"/>
  <c r="BF1463" i="2"/>
  <c r="T1463" i="2"/>
  <c r="R1463" i="2"/>
  <c r="P1463" i="2"/>
  <c r="BK1463" i="2"/>
  <c r="J1463" i="2"/>
  <c r="BE1463" i="2" s="1"/>
  <c r="BI1460" i="2"/>
  <c r="BH1460" i="2"/>
  <c r="BG1460" i="2"/>
  <c r="BF1460" i="2"/>
  <c r="T1460" i="2"/>
  <c r="R1460" i="2"/>
  <c r="P1460" i="2"/>
  <c r="BK1460" i="2"/>
  <c r="J1460" i="2"/>
  <c r="BE1460" i="2"/>
  <c r="BI1457" i="2"/>
  <c r="BH1457" i="2"/>
  <c r="BG1457" i="2"/>
  <c r="BF1457" i="2"/>
  <c r="T1457" i="2"/>
  <c r="R1457" i="2"/>
  <c r="P1457" i="2"/>
  <c r="BK1457" i="2"/>
  <c r="J1457" i="2"/>
  <c r="BE1457" i="2" s="1"/>
  <c r="BI1454" i="2"/>
  <c r="BH1454" i="2"/>
  <c r="BG1454" i="2"/>
  <c r="BF1454" i="2"/>
  <c r="T1454" i="2"/>
  <c r="R1454" i="2"/>
  <c r="P1454" i="2"/>
  <c r="BK1454" i="2"/>
  <c r="J1454" i="2"/>
  <c r="BE1454" i="2"/>
  <c r="BI1451" i="2"/>
  <c r="BH1451" i="2"/>
  <c r="BG1451" i="2"/>
  <c r="BF1451" i="2"/>
  <c r="T1451" i="2"/>
  <c r="R1451" i="2"/>
  <c r="P1451" i="2"/>
  <c r="BK1451" i="2"/>
  <c r="J1451" i="2"/>
  <c r="BE1451" i="2" s="1"/>
  <c r="BI1444" i="2"/>
  <c r="BH1444" i="2"/>
  <c r="BG1444" i="2"/>
  <c r="BF1444" i="2"/>
  <c r="T1444" i="2"/>
  <c r="R1444" i="2"/>
  <c r="P1444" i="2"/>
  <c r="BK1444" i="2"/>
  <c r="J1444" i="2"/>
  <c r="BE1444" i="2" s="1"/>
  <c r="BI1441" i="2"/>
  <c r="BH1441" i="2"/>
  <c r="BG1441" i="2"/>
  <c r="BF1441" i="2"/>
  <c r="T1441" i="2"/>
  <c r="R1441" i="2"/>
  <c r="P1441" i="2"/>
  <c r="BK1441" i="2"/>
  <c r="J1441" i="2"/>
  <c r="BE1441" i="2" s="1"/>
  <c r="BI1437" i="2"/>
  <c r="BH1437" i="2"/>
  <c r="BG1437" i="2"/>
  <c r="BF1437" i="2"/>
  <c r="T1437" i="2"/>
  <c r="R1437" i="2"/>
  <c r="P1437" i="2"/>
  <c r="BK1437" i="2"/>
  <c r="J1437" i="2"/>
  <c r="BE1437" i="2"/>
  <c r="BI1431" i="2"/>
  <c r="BH1431" i="2"/>
  <c r="BG1431" i="2"/>
  <c r="BF1431" i="2"/>
  <c r="T1431" i="2"/>
  <c r="R1431" i="2"/>
  <c r="P1431" i="2"/>
  <c r="BK1431" i="2"/>
  <c r="J1431" i="2"/>
  <c r="BE1431" i="2" s="1"/>
  <c r="BI1429" i="2"/>
  <c r="BH1429" i="2"/>
  <c r="BG1429" i="2"/>
  <c r="BF1429" i="2"/>
  <c r="T1429" i="2"/>
  <c r="R1429" i="2"/>
  <c r="P1429" i="2"/>
  <c r="BK1429" i="2"/>
  <c r="J1429" i="2"/>
  <c r="BE1429" i="2"/>
  <c r="BI1427" i="2"/>
  <c r="BH1427" i="2"/>
  <c r="BG1427" i="2"/>
  <c r="BF1427" i="2"/>
  <c r="T1427" i="2"/>
  <c r="R1427" i="2"/>
  <c r="P1427" i="2"/>
  <c r="BK1427" i="2"/>
  <c r="J1427" i="2"/>
  <c r="BE1427" i="2" s="1"/>
  <c r="BI1424" i="2"/>
  <c r="BH1424" i="2"/>
  <c r="BG1424" i="2"/>
  <c r="BF1424" i="2"/>
  <c r="T1424" i="2"/>
  <c r="R1424" i="2"/>
  <c r="P1424" i="2"/>
  <c r="BK1424" i="2"/>
  <c r="J1424" i="2"/>
  <c r="BE1424" i="2"/>
  <c r="BI1412" i="2"/>
  <c r="BH1412" i="2"/>
  <c r="BG1412" i="2"/>
  <c r="BF1412" i="2"/>
  <c r="T1412" i="2"/>
  <c r="R1412" i="2"/>
  <c r="P1412" i="2"/>
  <c r="BK1412" i="2"/>
  <c r="J1412" i="2"/>
  <c r="BE1412" i="2" s="1"/>
  <c r="BI1410" i="2"/>
  <c r="BH1410" i="2"/>
  <c r="BG1410" i="2"/>
  <c r="BF1410" i="2"/>
  <c r="T1410" i="2"/>
  <c r="R1410" i="2"/>
  <c r="P1410" i="2"/>
  <c r="BK1410" i="2"/>
  <c r="J1410" i="2"/>
  <c r="BE1410" i="2" s="1"/>
  <c r="BI1408" i="2"/>
  <c r="BH1408" i="2"/>
  <c r="BG1408" i="2"/>
  <c r="BF1408" i="2"/>
  <c r="T1408" i="2"/>
  <c r="R1408" i="2"/>
  <c r="P1408" i="2"/>
  <c r="BK1408" i="2"/>
  <c r="J1408" i="2"/>
  <c r="BE1408" i="2" s="1"/>
  <c r="BI1405" i="2"/>
  <c r="BH1405" i="2"/>
  <c r="BG1405" i="2"/>
  <c r="BF1405" i="2"/>
  <c r="T1405" i="2"/>
  <c r="R1405" i="2"/>
  <c r="P1405" i="2"/>
  <c r="BK1405" i="2"/>
  <c r="J1405" i="2"/>
  <c r="BE1405" i="2"/>
  <c r="BI1395" i="2"/>
  <c r="BH1395" i="2"/>
  <c r="BG1395" i="2"/>
  <c r="BF1395" i="2"/>
  <c r="T1395" i="2"/>
  <c r="R1395" i="2"/>
  <c r="P1395" i="2"/>
  <c r="BK1395" i="2"/>
  <c r="J1395" i="2"/>
  <c r="BE1395" i="2" s="1"/>
  <c r="BI1390" i="2"/>
  <c r="BH1390" i="2"/>
  <c r="BG1390" i="2"/>
  <c r="BF1390" i="2"/>
  <c r="T1390" i="2"/>
  <c r="R1390" i="2"/>
  <c r="P1390" i="2"/>
  <c r="BK1390" i="2"/>
  <c r="J1390" i="2"/>
  <c r="BE1390" i="2"/>
  <c r="BI1387" i="2"/>
  <c r="BH1387" i="2"/>
  <c r="BG1387" i="2"/>
  <c r="BF1387" i="2"/>
  <c r="T1387" i="2"/>
  <c r="R1387" i="2"/>
  <c r="P1387" i="2"/>
  <c r="BK1387" i="2"/>
  <c r="J1387" i="2"/>
  <c r="BE1387" i="2" s="1"/>
  <c r="BI1385" i="2"/>
  <c r="BH1385" i="2"/>
  <c r="BG1385" i="2"/>
  <c r="BF1385" i="2"/>
  <c r="T1385" i="2"/>
  <c r="R1385" i="2"/>
  <c r="P1385" i="2"/>
  <c r="BK1385" i="2"/>
  <c r="J1385" i="2"/>
  <c r="BE1385" i="2"/>
  <c r="BI1382" i="2"/>
  <c r="BH1382" i="2"/>
  <c r="BG1382" i="2"/>
  <c r="BF1382" i="2"/>
  <c r="T1382" i="2"/>
  <c r="R1382" i="2"/>
  <c r="P1382" i="2"/>
  <c r="BK1382" i="2"/>
  <c r="J1382" i="2"/>
  <c r="BE1382" i="2" s="1"/>
  <c r="BI1379" i="2"/>
  <c r="BH1379" i="2"/>
  <c r="BG1379" i="2"/>
  <c r="BF1379" i="2"/>
  <c r="T1379" i="2"/>
  <c r="R1379" i="2"/>
  <c r="P1379" i="2"/>
  <c r="BK1379" i="2"/>
  <c r="J1379" i="2"/>
  <c r="BE1379" i="2" s="1"/>
  <c r="BI1376" i="2"/>
  <c r="BH1376" i="2"/>
  <c r="BG1376" i="2"/>
  <c r="BF1376" i="2"/>
  <c r="T1376" i="2"/>
  <c r="R1376" i="2"/>
  <c r="P1376" i="2"/>
  <c r="BK1376" i="2"/>
  <c r="J1376" i="2"/>
  <c r="BE1376" i="2" s="1"/>
  <c r="BI1373" i="2"/>
  <c r="BH1373" i="2"/>
  <c r="BG1373" i="2"/>
  <c r="BF1373" i="2"/>
  <c r="T1373" i="2"/>
  <c r="R1373" i="2"/>
  <c r="P1373" i="2"/>
  <c r="BK1373" i="2"/>
  <c r="J1373" i="2"/>
  <c r="BE1373" i="2"/>
  <c r="BI1370" i="2"/>
  <c r="BH1370" i="2"/>
  <c r="BG1370" i="2"/>
  <c r="BF1370" i="2"/>
  <c r="T1370" i="2"/>
  <c r="R1370" i="2"/>
  <c r="P1370" i="2"/>
  <c r="BK1370" i="2"/>
  <c r="J1370" i="2"/>
  <c r="BE1370" i="2" s="1"/>
  <c r="BI1367" i="2"/>
  <c r="BH1367" i="2"/>
  <c r="BG1367" i="2"/>
  <c r="BF1367" i="2"/>
  <c r="T1367" i="2"/>
  <c r="R1367" i="2"/>
  <c r="P1367" i="2"/>
  <c r="BK1367" i="2"/>
  <c r="J1367" i="2"/>
  <c r="BE1367" i="2"/>
  <c r="BI1364" i="2"/>
  <c r="BH1364" i="2"/>
  <c r="BG1364" i="2"/>
  <c r="BF1364" i="2"/>
  <c r="T1364" i="2"/>
  <c r="R1364" i="2"/>
  <c r="P1364" i="2"/>
  <c r="BK1364" i="2"/>
  <c r="J1364" i="2"/>
  <c r="BE1364" i="2" s="1"/>
  <c r="BI1358" i="2"/>
  <c r="BH1358" i="2"/>
  <c r="BG1358" i="2"/>
  <c r="BF1358" i="2"/>
  <c r="T1358" i="2"/>
  <c r="R1358" i="2"/>
  <c r="P1358" i="2"/>
  <c r="BK1358" i="2"/>
  <c r="J1358" i="2"/>
  <c r="BE1358" i="2"/>
  <c r="BI1352" i="2"/>
  <c r="BH1352" i="2"/>
  <c r="BG1352" i="2"/>
  <c r="BF1352" i="2"/>
  <c r="T1352" i="2"/>
  <c r="R1352" i="2"/>
  <c r="P1352" i="2"/>
  <c r="BK1352" i="2"/>
  <c r="J1352" i="2"/>
  <c r="BE1352" i="2" s="1"/>
  <c r="BI1349" i="2"/>
  <c r="BH1349" i="2"/>
  <c r="BG1349" i="2"/>
  <c r="BF1349" i="2"/>
  <c r="T1349" i="2"/>
  <c r="R1349" i="2"/>
  <c r="P1349" i="2"/>
  <c r="BK1349" i="2"/>
  <c r="J1349" i="2"/>
  <c r="BE1349" i="2" s="1"/>
  <c r="BI1346" i="2"/>
  <c r="BH1346" i="2"/>
  <c r="BG1346" i="2"/>
  <c r="BF1346" i="2"/>
  <c r="T1346" i="2"/>
  <c r="R1346" i="2"/>
  <c r="P1346" i="2"/>
  <c r="BK1346" i="2"/>
  <c r="J1346" i="2"/>
  <c r="BE1346" i="2" s="1"/>
  <c r="BI1343" i="2"/>
  <c r="BH1343" i="2"/>
  <c r="BG1343" i="2"/>
  <c r="BF1343" i="2"/>
  <c r="T1343" i="2"/>
  <c r="R1343" i="2"/>
  <c r="P1343" i="2"/>
  <c r="BK1343" i="2"/>
  <c r="J1343" i="2"/>
  <c r="BE1343" i="2"/>
  <c r="BI1340" i="2"/>
  <c r="BH1340" i="2"/>
  <c r="BG1340" i="2"/>
  <c r="BF1340" i="2"/>
  <c r="T1340" i="2"/>
  <c r="R1340" i="2"/>
  <c r="P1340" i="2"/>
  <c r="BK1340" i="2"/>
  <c r="J1340" i="2"/>
  <c r="BE1340" i="2" s="1"/>
  <c r="BI1337" i="2"/>
  <c r="BH1337" i="2"/>
  <c r="BG1337" i="2"/>
  <c r="BF1337" i="2"/>
  <c r="T1337" i="2"/>
  <c r="R1337" i="2"/>
  <c r="P1337" i="2"/>
  <c r="BK1337" i="2"/>
  <c r="J1337" i="2"/>
  <c r="BE1337" i="2"/>
  <c r="BI1334" i="2"/>
  <c r="BH1334" i="2"/>
  <c r="BG1334" i="2"/>
  <c r="BF1334" i="2"/>
  <c r="T1334" i="2"/>
  <c r="R1334" i="2"/>
  <c r="P1334" i="2"/>
  <c r="BK1334" i="2"/>
  <c r="J1334" i="2"/>
  <c r="BE1334" i="2" s="1"/>
  <c r="BI1331" i="2"/>
  <c r="BH1331" i="2"/>
  <c r="BG1331" i="2"/>
  <c r="BF1331" i="2"/>
  <c r="T1331" i="2"/>
  <c r="R1331" i="2"/>
  <c r="P1331" i="2"/>
  <c r="BK1331" i="2"/>
  <c r="J1331" i="2"/>
  <c r="BE1331" i="2"/>
  <c r="BI1328" i="2"/>
  <c r="BH1328" i="2"/>
  <c r="BG1328" i="2"/>
  <c r="BF1328" i="2"/>
  <c r="T1328" i="2"/>
  <c r="R1328" i="2"/>
  <c r="P1328" i="2"/>
  <c r="BK1328" i="2"/>
  <c r="J1328" i="2"/>
  <c r="BE1328" i="2"/>
  <c r="BI1325" i="2"/>
  <c r="BH1325" i="2"/>
  <c r="BG1325" i="2"/>
  <c r="BF1325" i="2"/>
  <c r="T1325" i="2"/>
  <c r="R1325" i="2"/>
  <c r="P1325" i="2"/>
  <c r="BK1325" i="2"/>
  <c r="J1325" i="2"/>
  <c r="BE1325" i="2"/>
  <c r="BI1323" i="2"/>
  <c r="BH1323" i="2"/>
  <c r="BG1323" i="2"/>
  <c r="BF1323" i="2"/>
  <c r="T1323" i="2"/>
  <c r="R1323" i="2"/>
  <c r="P1323" i="2"/>
  <c r="BK1323" i="2"/>
  <c r="J1323" i="2"/>
  <c r="BE1323" i="2"/>
  <c r="BI1318" i="2"/>
  <c r="BH1318" i="2"/>
  <c r="BG1318" i="2"/>
  <c r="BF1318" i="2"/>
  <c r="T1318" i="2"/>
  <c r="R1318" i="2"/>
  <c r="P1318" i="2"/>
  <c r="P1308" i="2" s="1"/>
  <c r="BK1318" i="2"/>
  <c r="J1318" i="2"/>
  <c r="BE1318" i="2"/>
  <c r="BI1313" i="2"/>
  <c r="BH1313" i="2"/>
  <c r="BG1313" i="2"/>
  <c r="BF1313" i="2"/>
  <c r="T1313" i="2"/>
  <c r="T1308" i="2" s="1"/>
  <c r="R1313" i="2"/>
  <c r="P1313" i="2"/>
  <c r="BK1313" i="2"/>
  <c r="J1313" i="2"/>
  <c r="BE1313" i="2"/>
  <c r="BI1309" i="2"/>
  <c r="BH1309" i="2"/>
  <c r="BG1309" i="2"/>
  <c r="BF1309" i="2"/>
  <c r="T1309" i="2"/>
  <c r="R1309" i="2"/>
  <c r="R1308" i="2"/>
  <c r="P1309" i="2"/>
  <c r="BK1309" i="2"/>
  <c r="BK1308" i="2"/>
  <c r="J1308" i="2" s="1"/>
  <c r="J83" i="2" s="1"/>
  <c r="J1309" i="2"/>
  <c r="BE1309" i="2"/>
  <c r="BI1307" i="2"/>
  <c r="BH1307" i="2"/>
  <c r="BG1307" i="2"/>
  <c r="BF1307" i="2"/>
  <c r="T1307" i="2"/>
  <c r="R1307" i="2"/>
  <c r="P1307" i="2"/>
  <c r="BK1307" i="2"/>
  <c r="J1307" i="2"/>
  <c r="BE1307" i="2"/>
  <c r="BI1305" i="2"/>
  <c r="BH1305" i="2"/>
  <c r="BG1305" i="2"/>
  <c r="BF1305" i="2"/>
  <c r="T1305" i="2"/>
  <c r="R1305" i="2"/>
  <c r="P1305" i="2"/>
  <c r="BK1305" i="2"/>
  <c r="J1305" i="2"/>
  <c r="BE1305" i="2"/>
  <c r="BI1303" i="2"/>
  <c r="BH1303" i="2"/>
  <c r="BG1303" i="2"/>
  <c r="BF1303" i="2"/>
  <c r="T1303" i="2"/>
  <c r="R1303" i="2"/>
  <c r="P1303" i="2"/>
  <c r="BK1303" i="2"/>
  <c r="J1303" i="2"/>
  <c r="BE1303" i="2"/>
  <c r="BI1301" i="2"/>
  <c r="BH1301" i="2"/>
  <c r="BG1301" i="2"/>
  <c r="BF1301" i="2"/>
  <c r="T1301" i="2"/>
  <c r="R1301" i="2"/>
  <c r="P1301" i="2"/>
  <c r="BK1301" i="2"/>
  <c r="J1301" i="2"/>
  <c r="BE1301" i="2"/>
  <c r="BI1299" i="2"/>
  <c r="BH1299" i="2"/>
  <c r="BG1299" i="2"/>
  <c r="BF1299" i="2"/>
  <c r="T1299" i="2"/>
  <c r="R1299" i="2"/>
  <c r="P1299" i="2"/>
  <c r="BK1299" i="2"/>
  <c r="J1299" i="2"/>
  <c r="BE1299" i="2"/>
  <c r="BI1294" i="2"/>
  <c r="BH1294" i="2"/>
  <c r="BG1294" i="2"/>
  <c r="BF1294" i="2"/>
  <c r="T1294" i="2"/>
  <c r="R1294" i="2"/>
  <c r="P1294" i="2"/>
  <c r="BK1294" i="2"/>
  <c r="J1294" i="2"/>
  <c r="BE1294" i="2"/>
  <c r="BI1279" i="2"/>
  <c r="BH1279" i="2"/>
  <c r="BG1279" i="2"/>
  <c r="BF1279" i="2"/>
  <c r="T1279" i="2"/>
  <c r="R1279" i="2"/>
  <c r="P1279" i="2"/>
  <c r="BK1279" i="2"/>
  <c r="J1279" i="2"/>
  <c r="BE1279" i="2"/>
  <c r="BI1276" i="2"/>
  <c r="BH1276" i="2"/>
  <c r="BG1276" i="2"/>
  <c r="BF1276" i="2"/>
  <c r="T1276" i="2"/>
  <c r="R1276" i="2"/>
  <c r="P1276" i="2"/>
  <c r="BK1276" i="2"/>
  <c r="J1276" i="2"/>
  <c r="BE1276" i="2"/>
  <c r="BI1273" i="2"/>
  <c r="BH1273" i="2"/>
  <c r="BG1273" i="2"/>
  <c r="BF1273" i="2"/>
  <c r="T1273" i="2"/>
  <c r="R1273" i="2"/>
  <c r="P1273" i="2"/>
  <c r="BK1273" i="2"/>
  <c r="J1273" i="2"/>
  <c r="BE1273" i="2"/>
  <c r="BI1269" i="2"/>
  <c r="BH1269" i="2"/>
  <c r="BG1269" i="2"/>
  <c r="BF1269" i="2"/>
  <c r="T1269" i="2"/>
  <c r="R1269" i="2"/>
  <c r="P1269" i="2"/>
  <c r="BK1269" i="2"/>
  <c r="J1269" i="2"/>
  <c r="BE1269" i="2"/>
  <c r="BI1266" i="2"/>
  <c r="BH1266" i="2"/>
  <c r="BG1266" i="2"/>
  <c r="BF1266" i="2"/>
  <c r="T1266" i="2"/>
  <c r="R1266" i="2"/>
  <c r="P1266" i="2"/>
  <c r="BK1266" i="2"/>
  <c r="J1266" i="2"/>
  <c r="BE1266" i="2"/>
  <c r="BI1258" i="2"/>
  <c r="BH1258" i="2"/>
  <c r="BG1258" i="2"/>
  <c r="BF1258" i="2"/>
  <c r="T1258" i="2"/>
  <c r="R1258" i="2"/>
  <c r="P1258" i="2"/>
  <c r="BK1258" i="2"/>
  <c r="J1258" i="2"/>
  <c r="BE1258" i="2"/>
  <c r="BI1255" i="2"/>
  <c r="BH1255" i="2"/>
  <c r="BG1255" i="2"/>
  <c r="BF1255" i="2"/>
  <c r="T1255" i="2"/>
  <c r="R1255" i="2"/>
  <c r="P1255" i="2"/>
  <c r="BK1255" i="2"/>
  <c r="J1255" i="2"/>
  <c r="BE1255" i="2"/>
  <c r="BI1252" i="2"/>
  <c r="BH1252" i="2"/>
  <c r="BG1252" i="2"/>
  <c r="BF1252" i="2"/>
  <c r="T1252" i="2"/>
  <c r="R1252" i="2"/>
  <c r="P1252" i="2"/>
  <c r="BK1252" i="2"/>
  <c r="J1252" i="2"/>
  <c r="BE1252" i="2"/>
  <c r="BI1249" i="2"/>
  <c r="BH1249" i="2"/>
  <c r="BG1249" i="2"/>
  <c r="BF1249" i="2"/>
  <c r="T1249" i="2"/>
  <c r="R1249" i="2"/>
  <c r="P1249" i="2"/>
  <c r="BK1249" i="2"/>
  <c r="J1249" i="2"/>
  <c r="BE1249" i="2"/>
  <c r="BI1247" i="2"/>
  <c r="BH1247" i="2"/>
  <c r="BG1247" i="2"/>
  <c r="BF1247" i="2"/>
  <c r="T1247" i="2"/>
  <c r="R1247" i="2"/>
  <c r="P1247" i="2"/>
  <c r="BK1247" i="2"/>
  <c r="J1247" i="2"/>
  <c r="BE1247" i="2"/>
  <c r="BI1244" i="2"/>
  <c r="BH1244" i="2"/>
  <c r="BG1244" i="2"/>
  <c r="BF1244" i="2"/>
  <c r="T1244" i="2"/>
  <c r="R1244" i="2"/>
  <c r="P1244" i="2"/>
  <c r="BK1244" i="2"/>
  <c r="J1244" i="2"/>
  <c r="BE1244" i="2"/>
  <c r="BI1242" i="2"/>
  <c r="BH1242" i="2"/>
  <c r="BG1242" i="2"/>
  <c r="BF1242" i="2"/>
  <c r="T1242" i="2"/>
  <c r="R1242" i="2"/>
  <c r="P1242" i="2"/>
  <c r="BK1242" i="2"/>
  <c r="J1242" i="2"/>
  <c r="BE1242" i="2"/>
  <c r="BI1239" i="2"/>
  <c r="BH1239" i="2"/>
  <c r="BG1239" i="2"/>
  <c r="BF1239" i="2"/>
  <c r="T1239" i="2"/>
  <c r="R1239" i="2"/>
  <c r="P1239" i="2"/>
  <c r="BK1239" i="2"/>
  <c r="J1239" i="2"/>
  <c r="BE1239" i="2"/>
  <c r="BI1236" i="2"/>
  <c r="BH1236" i="2"/>
  <c r="BG1236" i="2"/>
  <c r="BF1236" i="2"/>
  <c r="T1236" i="2"/>
  <c r="R1236" i="2"/>
  <c r="P1236" i="2"/>
  <c r="BK1236" i="2"/>
  <c r="J1236" i="2"/>
  <c r="BE1236" i="2"/>
  <c r="BI1233" i="2"/>
  <c r="BH1233" i="2"/>
  <c r="BG1233" i="2"/>
  <c r="BF1233" i="2"/>
  <c r="T1233" i="2"/>
  <c r="R1233" i="2"/>
  <c r="P1233" i="2"/>
  <c r="BK1233" i="2"/>
  <c r="J1233" i="2"/>
  <c r="BE1233" i="2"/>
  <c r="BI1230" i="2"/>
  <c r="BH1230" i="2"/>
  <c r="BG1230" i="2"/>
  <c r="BF1230" i="2"/>
  <c r="T1230" i="2"/>
  <c r="R1230" i="2"/>
  <c r="P1230" i="2"/>
  <c r="BK1230" i="2"/>
  <c r="J1230" i="2"/>
  <c r="BE1230" i="2"/>
  <c r="BI1227" i="2"/>
  <c r="BH1227" i="2"/>
  <c r="BG1227" i="2"/>
  <c r="BF1227" i="2"/>
  <c r="T1227" i="2"/>
  <c r="R1227" i="2"/>
  <c r="P1227" i="2"/>
  <c r="BK1227" i="2"/>
  <c r="J1227" i="2"/>
  <c r="BE1227" i="2"/>
  <c r="BI1224" i="2"/>
  <c r="BH1224" i="2"/>
  <c r="BG1224" i="2"/>
  <c r="BF1224" i="2"/>
  <c r="T1224" i="2"/>
  <c r="R1224" i="2"/>
  <c r="P1224" i="2"/>
  <c r="BK1224" i="2"/>
  <c r="J1224" i="2"/>
  <c r="BE1224" i="2"/>
  <c r="BI1221" i="2"/>
  <c r="BH1221" i="2"/>
  <c r="BG1221" i="2"/>
  <c r="BF1221" i="2"/>
  <c r="T1221" i="2"/>
  <c r="R1221" i="2"/>
  <c r="P1221" i="2"/>
  <c r="BK1221" i="2"/>
  <c r="J1221" i="2"/>
  <c r="BE1221" i="2"/>
  <c r="BI1218" i="2"/>
  <c r="BH1218" i="2"/>
  <c r="BG1218" i="2"/>
  <c r="BF1218" i="2"/>
  <c r="T1218" i="2"/>
  <c r="R1218" i="2"/>
  <c r="P1218" i="2"/>
  <c r="BK1218" i="2"/>
  <c r="J1218" i="2"/>
  <c r="BE1218" i="2"/>
  <c r="BI1215" i="2"/>
  <c r="BH1215" i="2"/>
  <c r="BG1215" i="2"/>
  <c r="BF1215" i="2"/>
  <c r="T1215" i="2"/>
  <c r="R1215" i="2"/>
  <c r="P1215" i="2"/>
  <c r="BK1215" i="2"/>
  <c r="J1215" i="2"/>
  <c r="BE1215" i="2"/>
  <c r="BI1212" i="2"/>
  <c r="BH1212" i="2"/>
  <c r="BG1212" i="2"/>
  <c r="BF1212" i="2"/>
  <c r="T1212" i="2"/>
  <c r="R1212" i="2"/>
  <c r="P1212" i="2"/>
  <c r="BK1212" i="2"/>
  <c r="J1212" i="2"/>
  <c r="BE1212" i="2"/>
  <c r="BI1207" i="2"/>
  <c r="BH1207" i="2"/>
  <c r="BG1207" i="2"/>
  <c r="BF1207" i="2"/>
  <c r="T1207" i="2"/>
  <c r="R1207" i="2"/>
  <c r="P1207" i="2"/>
  <c r="BK1207" i="2"/>
  <c r="J1207" i="2"/>
  <c r="BE1207" i="2"/>
  <c r="BI1204" i="2"/>
  <c r="BH1204" i="2"/>
  <c r="BG1204" i="2"/>
  <c r="BF1204" i="2"/>
  <c r="T1204" i="2"/>
  <c r="R1204" i="2"/>
  <c r="P1204" i="2"/>
  <c r="BK1204" i="2"/>
  <c r="J1204" i="2"/>
  <c r="BE1204" i="2"/>
  <c r="BI1201" i="2"/>
  <c r="BH1201" i="2"/>
  <c r="BG1201" i="2"/>
  <c r="BF1201" i="2"/>
  <c r="T1201" i="2"/>
  <c r="R1201" i="2"/>
  <c r="P1201" i="2"/>
  <c r="BK1201" i="2"/>
  <c r="J1201" i="2"/>
  <c r="BE1201" i="2"/>
  <c r="BI1198" i="2"/>
  <c r="BH1198" i="2"/>
  <c r="BG1198" i="2"/>
  <c r="BF1198" i="2"/>
  <c r="T1198" i="2"/>
  <c r="R1198" i="2"/>
  <c r="P1198" i="2"/>
  <c r="BK1198" i="2"/>
  <c r="J1198" i="2"/>
  <c r="BE1198" i="2"/>
  <c r="BI1195" i="2"/>
  <c r="BH1195" i="2"/>
  <c r="BG1195" i="2"/>
  <c r="BF1195" i="2"/>
  <c r="T1195" i="2"/>
  <c r="R1195" i="2"/>
  <c r="P1195" i="2"/>
  <c r="BK1195" i="2"/>
  <c r="J1195" i="2"/>
  <c r="BE1195" i="2"/>
  <c r="BI1188" i="2"/>
  <c r="BH1188" i="2"/>
  <c r="BG1188" i="2"/>
  <c r="BF1188" i="2"/>
  <c r="T1188" i="2"/>
  <c r="R1188" i="2"/>
  <c r="P1188" i="2"/>
  <c r="BK1188" i="2"/>
  <c r="J1188" i="2"/>
  <c r="BE1188" i="2"/>
  <c r="BI1177" i="2"/>
  <c r="BH1177" i="2"/>
  <c r="BG1177" i="2"/>
  <c r="BF1177" i="2"/>
  <c r="T1177" i="2"/>
  <c r="R1177" i="2"/>
  <c r="P1177" i="2"/>
  <c r="BK1177" i="2"/>
  <c r="J1177" i="2"/>
  <c r="BE1177" i="2"/>
  <c r="BI1174" i="2"/>
  <c r="BH1174" i="2"/>
  <c r="BG1174" i="2"/>
  <c r="BF1174" i="2"/>
  <c r="T1174" i="2"/>
  <c r="R1174" i="2"/>
  <c r="P1174" i="2"/>
  <c r="BK1174" i="2"/>
  <c r="J1174" i="2"/>
  <c r="BE1174" i="2"/>
  <c r="BI1160" i="2"/>
  <c r="BH1160" i="2"/>
  <c r="BG1160" i="2"/>
  <c r="BF1160" i="2"/>
  <c r="T1160" i="2"/>
  <c r="R1160" i="2"/>
  <c r="P1160" i="2"/>
  <c r="BK1160" i="2"/>
  <c r="J1160" i="2"/>
  <c r="BE1160" i="2"/>
  <c r="BI1157" i="2"/>
  <c r="BH1157" i="2"/>
  <c r="BG1157" i="2"/>
  <c r="BF1157" i="2"/>
  <c r="T1157" i="2"/>
  <c r="R1157" i="2"/>
  <c r="P1157" i="2"/>
  <c r="BK1157" i="2"/>
  <c r="J1157" i="2"/>
  <c r="BE1157" i="2"/>
  <c r="BI1154" i="2"/>
  <c r="BH1154" i="2"/>
  <c r="BG1154" i="2"/>
  <c r="BF1154" i="2"/>
  <c r="T1154" i="2"/>
  <c r="R1154" i="2"/>
  <c r="P1154" i="2"/>
  <c r="BK1154" i="2"/>
  <c r="J1154" i="2"/>
  <c r="BE1154" i="2"/>
  <c r="BI1151" i="2"/>
  <c r="BH1151" i="2"/>
  <c r="BG1151" i="2"/>
  <c r="BF1151" i="2"/>
  <c r="T1151" i="2"/>
  <c r="R1151" i="2"/>
  <c r="P1151" i="2"/>
  <c r="BK1151" i="2"/>
  <c r="J1151" i="2"/>
  <c r="BE1151" i="2"/>
  <c r="BI1148" i="2"/>
  <c r="BH1148" i="2"/>
  <c r="BG1148" i="2"/>
  <c r="BF1148" i="2"/>
  <c r="T1148" i="2"/>
  <c r="T1147" i="2"/>
  <c r="R1148" i="2"/>
  <c r="R1147" i="2"/>
  <c r="P1148" i="2"/>
  <c r="P1147" i="2"/>
  <c r="BK1148" i="2"/>
  <c r="BK1147" i="2"/>
  <c r="J1147" i="2" s="1"/>
  <c r="J82" i="2" s="1"/>
  <c r="J1148" i="2"/>
  <c r="BE1148" i="2" s="1"/>
  <c r="BI1146" i="2"/>
  <c r="BH1146" i="2"/>
  <c r="BG1146" i="2"/>
  <c r="BF1146" i="2"/>
  <c r="T1146" i="2"/>
  <c r="R1146" i="2"/>
  <c r="P1146" i="2"/>
  <c r="BK1146" i="2"/>
  <c r="J1146" i="2"/>
  <c r="BE1146" i="2"/>
  <c r="BI1143" i="2"/>
  <c r="BH1143" i="2"/>
  <c r="BG1143" i="2"/>
  <c r="BF1143" i="2"/>
  <c r="T1143" i="2"/>
  <c r="R1143" i="2"/>
  <c r="P1143" i="2"/>
  <c r="BK1143" i="2"/>
  <c r="J1143" i="2"/>
  <c r="BE1143" i="2"/>
  <c r="BI1140" i="2"/>
  <c r="BH1140" i="2"/>
  <c r="BG1140" i="2"/>
  <c r="BF1140" i="2"/>
  <c r="T1140" i="2"/>
  <c r="R1140" i="2"/>
  <c r="P1140" i="2"/>
  <c r="BK1140" i="2"/>
  <c r="J1140" i="2"/>
  <c r="BE1140" i="2"/>
  <c r="BI1137" i="2"/>
  <c r="BH1137" i="2"/>
  <c r="BG1137" i="2"/>
  <c r="BF1137" i="2"/>
  <c r="T1137" i="2"/>
  <c r="R1137" i="2"/>
  <c r="P1137" i="2"/>
  <c r="BK1137" i="2"/>
  <c r="J1137" i="2"/>
  <c r="BE1137" i="2"/>
  <c r="BI1134" i="2"/>
  <c r="BH1134" i="2"/>
  <c r="BG1134" i="2"/>
  <c r="BF1134" i="2"/>
  <c r="T1134" i="2"/>
  <c r="R1134" i="2"/>
  <c r="P1134" i="2"/>
  <c r="BK1134" i="2"/>
  <c r="J1134" i="2"/>
  <c r="BE1134" i="2"/>
  <c r="BI1131" i="2"/>
  <c r="BH1131" i="2"/>
  <c r="BG1131" i="2"/>
  <c r="BF1131" i="2"/>
  <c r="T1131" i="2"/>
  <c r="R1131" i="2"/>
  <c r="P1131" i="2"/>
  <c r="BK1131" i="2"/>
  <c r="J1131" i="2"/>
  <c r="BE1131" i="2"/>
  <c r="BI1128" i="2"/>
  <c r="BH1128" i="2"/>
  <c r="BG1128" i="2"/>
  <c r="BF1128" i="2"/>
  <c r="T1128" i="2"/>
  <c r="R1128" i="2"/>
  <c r="P1128" i="2"/>
  <c r="BK1128" i="2"/>
  <c r="J1128" i="2"/>
  <c r="BE1128" i="2"/>
  <c r="BI1125" i="2"/>
  <c r="BH1125" i="2"/>
  <c r="BG1125" i="2"/>
  <c r="BF1125" i="2"/>
  <c r="T1125" i="2"/>
  <c r="R1125" i="2"/>
  <c r="P1125" i="2"/>
  <c r="BK1125" i="2"/>
  <c r="J1125" i="2"/>
  <c r="BE1125" i="2"/>
  <c r="BI1122" i="2"/>
  <c r="BH1122" i="2"/>
  <c r="BG1122" i="2"/>
  <c r="BF1122" i="2"/>
  <c r="T1122" i="2"/>
  <c r="R1122" i="2"/>
  <c r="P1122" i="2"/>
  <c r="BK1122" i="2"/>
  <c r="J1122" i="2"/>
  <c r="BE1122" i="2"/>
  <c r="BI1119" i="2"/>
  <c r="BH1119" i="2"/>
  <c r="BG1119" i="2"/>
  <c r="BF1119" i="2"/>
  <c r="T1119" i="2"/>
  <c r="R1119" i="2"/>
  <c r="P1119" i="2"/>
  <c r="BK1119" i="2"/>
  <c r="J1119" i="2"/>
  <c r="BE1119" i="2"/>
  <c r="BI1116" i="2"/>
  <c r="BH1116" i="2"/>
  <c r="BG1116" i="2"/>
  <c r="BF1116" i="2"/>
  <c r="T1116" i="2"/>
  <c r="T1115" i="2"/>
  <c r="R1116" i="2"/>
  <c r="R1115" i="2"/>
  <c r="P1116" i="2"/>
  <c r="P1115" i="2"/>
  <c r="BK1116" i="2"/>
  <c r="BK1115" i="2"/>
  <c r="J1115" i="2" s="1"/>
  <c r="J81" i="2" s="1"/>
  <c r="J1116" i="2"/>
  <c r="BE1116" i="2" s="1"/>
  <c r="BI1114" i="2"/>
  <c r="BH1114" i="2"/>
  <c r="BG1114" i="2"/>
  <c r="BF1114" i="2"/>
  <c r="T1114" i="2"/>
  <c r="R1114" i="2"/>
  <c r="P1114" i="2"/>
  <c r="BK1114" i="2"/>
  <c r="J1114" i="2"/>
  <c r="BE1114" i="2"/>
  <c r="BI1107" i="2"/>
  <c r="BH1107" i="2"/>
  <c r="BG1107" i="2"/>
  <c r="BF1107" i="2"/>
  <c r="T1107" i="2"/>
  <c r="R1107" i="2"/>
  <c r="P1107" i="2"/>
  <c r="BK1107" i="2"/>
  <c r="J1107" i="2"/>
  <c r="BE1107" i="2"/>
  <c r="BI1102" i="2"/>
  <c r="BH1102" i="2"/>
  <c r="BG1102" i="2"/>
  <c r="BF1102" i="2"/>
  <c r="T1102" i="2"/>
  <c r="R1102" i="2"/>
  <c r="P1102" i="2"/>
  <c r="BK1102" i="2"/>
  <c r="J1102" i="2"/>
  <c r="BE1102" i="2"/>
  <c r="BI1097" i="2"/>
  <c r="BH1097" i="2"/>
  <c r="BG1097" i="2"/>
  <c r="BF1097" i="2"/>
  <c r="T1097" i="2"/>
  <c r="R1097" i="2"/>
  <c r="P1097" i="2"/>
  <c r="BK1097" i="2"/>
  <c r="J1097" i="2"/>
  <c r="BE1097" i="2"/>
  <c r="BI1094" i="2"/>
  <c r="BH1094" i="2"/>
  <c r="BG1094" i="2"/>
  <c r="BF1094" i="2"/>
  <c r="T1094" i="2"/>
  <c r="T1093" i="2"/>
  <c r="R1094" i="2"/>
  <c r="R1093" i="2"/>
  <c r="P1094" i="2"/>
  <c r="P1093" i="2"/>
  <c r="BK1094" i="2"/>
  <c r="BK1093" i="2"/>
  <c r="J1093" i="2" s="1"/>
  <c r="J80" i="2" s="1"/>
  <c r="J1094" i="2"/>
  <c r="BE1094" i="2" s="1"/>
  <c r="BI1092" i="2"/>
  <c r="BH1092" i="2"/>
  <c r="BG1092" i="2"/>
  <c r="BF1092" i="2"/>
  <c r="T1092" i="2"/>
  <c r="R1092" i="2"/>
  <c r="P1092" i="2"/>
  <c r="BK1092" i="2"/>
  <c r="J1092" i="2"/>
  <c r="BE1092" i="2"/>
  <c r="BI1090" i="2"/>
  <c r="BH1090" i="2"/>
  <c r="BG1090" i="2"/>
  <c r="BF1090" i="2"/>
  <c r="T1090" i="2"/>
  <c r="R1090" i="2"/>
  <c r="P1090" i="2"/>
  <c r="BK1090" i="2"/>
  <c r="J1090" i="2"/>
  <c r="BE1090" i="2"/>
  <c r="BI1087" i="2"/>
  <c r="BH1087" i="2"/>
  <c r="BG1087" i="2"/>
  <c r="BF1087" i="2"/>
  <c r="T1087" i="2"/>
  <c r="R1087" i="2"/>
  <c r="P1087" i="2"/>
  <c r="BK1087" i="2"/>
  <c r="J1087" i="2"/>
  <c r="BE1087" i="2"/>
  <c r="BI1083" i="2"/>
  <c r="BH1083" i="2"/>
  <c r="BG1083" i="2"/>
  <c r="BF1083" i="2"/>
  <c r="T1083" i="2"/>
  <c r="R1083" i="2"/>
  <c r="P1083" i="2"/>
  <c r="BK1083" i="2"/>
  <c r="J1083" i="2"/>
  <c r="BE1083" i="2"/>
  <c r="BI1079" i="2"/>
  <c r="BH1079" i="2"/>
  <c r="BG1079" i="2"/>
  <c r="BF1079" i="2"/>
  <c r="T1079" i="2"/>
  <c r="R1079" i="2"/>
  <c r="P1079" i="2"/>
  <c r="BK1079" i="2"/>
  <c r="J1079" i="2"/>
  <c r="BE1079" i="2"/>
  <c r="BI1073" i="2"/>
  <c r="BH1073" i="2"/>
  <c r="BG1073" i="2"/>
  <c r="BF1073" i="2"/>
  <c r="T1073" i="2"/>
  <c r="R1073" i="2"/>
  <c r="P1073" i="2"/>
  <c r="BK1073" i="2"/>
  <c r="J1073" i="2"/>
  <c r="BE1073" i="2"/>
  <c r="BI1068" i="2"/>
  <c r="BH1068" i="2"/>
  <c r="BG1068" i="2"/>
  <c r="BF1068" i="2"/>
  <c r="T1068" i="2"/>
  <c r="R1068" i="2"/>
  <c r="P1068" i="2"/>
  <c r="BK1068" i="2"/>
  <c r="J1068" i="2"/>
  <c r="BE1068" i="2"/>
  <c r="BI1057" i="2"/>
  <c r="BH1057" i="2"/>
  <c r="BG1057" i="2"/>
  <c r="BF1057" i="2"/>
  <c r="T1057" i="2"/>
  <c r="R1057" i="2"/>
  <c r="P1057" i="2"/>
  <c r="BK1057" i="2"/>
  <c r="J1057" i="2"/>
  <c r="BE1057" i="2"/>
  <c r="BI1039" i="2"/>
  <c r="BH1039" i="2"/>
  <c r="BG1039" i="2"/>
  <c r="BF1039" i="2"/>
  <c r="T1039" i="2"/>
  <c r="R1039" i="2"/>
  <c r="P1039" i="2"/>
  <c r="BK1039" i="2"/>
  <c r="J1039" i="2"/>
  <c r="BE1039" i="2"/>
  <c r="BI1037" i="2"/>
  <c r="BH1037" i="2"/>
  <c r="BG1037" i="2"/>
  <c r="BF1037" i="2"/>
  <c r="T1037" i="2"/>
  <c r="R1037" i="2"/>
  <c r="P1037" i="2"/>
  <c r="BK1037" i="2"/>
  <c r="J1037" i="2"/>
  <c r="BE1037" i="2"/>
  <c r="BI1034" i="2"/>
  <c r="BH1034" i="2"/>
  <c r="BG1034" i="2"/>
  <c r="BF1034" i="2"/>
  <c r="T1034" i="2"/>
  <c r="R1034" i="2"/>
  <c r="P1034" i="2"/>
  <c r="BK1034" i="2"/>
  <c r="J1034" i="2"/>
  <c r="BE1034" i="2"/>
  <c r="BI1030" i="2"/>
  <c r="BH1030" i="2"/>
  <c r="BG1030" i="2"/>
  <c r="BF1030" i="2"/>
  <c r="T1030" i="2"/>
  <c r="R1030" i="2"/>
  <c r="P1030" i="2"/>
  <c r="BK1030" i="2"/>
  <c r="J1030" i="2"/>
  <c r="BE1030" i="2"/>
  <c r="BI1027" i="2"/>
  <c r="BH1027" i="2"/>
  <c r="BG1027" i="2"/>
  <c r="BF1027" i="2"/>
  <c r="T1027" i="2"/>
  <c r="R1027" i="2"/>
  <c r="P1027" i="2"/>
  <c r="BK1027" i="2"/>
  <c r="J1027" i="2"/>
  <c r="BE1027" i="2"/>
  <c r="BI1025" i="2"/>
  <c r="BH1025" i="2"/>
  <c r="BG1025" i="2"/>
  <c r="BF1025" i="2"/>
  <c r="T1025" i="2"/>
  <c r="R1025" i="2"/>
  <c r="P1025" i="2"/>
  <c r="BK1025" i="2"/>
  <c r="J1025" i="2"/>
  <c r="BE1025" i="2"/>
  <c r="BI1021" i="2"/>
  <c r="BH1021" i="2"/>
  <c r="BG1021" i="2"/>
  <c r="BF1021" i="2"/>
  <c r="T1021" i="2"/>
  <c r="R1021" i="2"/>
  <c r="P1021" i="2"/>
  <c r="BK1021" i="2"/>
  <c r="J1021" i="2"/>
  <c r="BE1021" i="2"/>
  <c r="BI1019" i="2"/>
  <c r="BH1019" i="2"/>
  <c r="BG1019" i="2"/>
  <c r="BF1019" i="2"/>
  <c r="T1019" i="2"/>
  <c r="R1019" i="2"/>
  <c r="R1003" i="2" s="1"/>
  <c r="P1019" i="2"/>
  <c r="BK1019" i="2"/>
  <c r="J1019" i="2"/>
  <c r="BE1019" i="2"/>
  <c r="BI1016" i="2"/>
  <c r="BH1016" i="2"/>
  <c r="BG1016" i="2"/>
  <c r="BF1016" i="2"/>
  <c r="T1016" i="2"/>
  <c r="R1016" i="2"/>
  <c r="P1016" i="2"/>
  <c r="BK1016" i="2"/>
  <c r="BK1003" i="2" s="1"/>
  <c r="J1003" i="2" s="1"/>
  <c r="J79" i="2" s="1"/>
  <c r="J1016" i="2"/>
  <c r="BE1016" i="2"/>
  <c r="BI1004" i="2"/>
  <c r="BH1004" i="2"/>
  <c r="BG1004" i="2"/>
  <c r="BF1004" i="2"/>
  <c r="T1004" i="2"/>
  <c r="T1003" i="2"/>
  <c r="R1004" i="2"/>
  <c r="P1004" i="2"/>
  <c r="P1003" i="2"/>
  <c r="BK1004" i="2"/>
  <c r="J1004" i="2"/>
  <c r="BE1004" i="2" s="1"/>
  <c r="BI1002" i="2"/>
  <c r="BH1002" i="2"/>
  <c r="BG1002" i="2"/>
  <c r="BF1002" i="2"/>
  <c r="T1002" i="2"/>
  <c r="R1002" i="2"/>
  <c r="P1002" i="2"/>
  <c r="BK1002" i="2"/>
  <c r="J1002" i="2"/>
  <c r="BE1002" i="2"/>
  <c r="BI995" i="2"/>
  <c r="BH995" i="2"/>
  <c r="BG995" i="2"/>
  <c r="BF995" i="2"/>
  <c r="T995" i="2"/>
  <c r="R995" i="2"/>
  <c r="P995" i="2"/>
  <c r="BK995" i="2"/>
  <c r="J995" i="2"/>
  <c r="BE995" i="2"/>
  <c r="BI993" i="2"/>
  <c r="BH993" i="2"/>
  <c r="BG993" i="2"/>
  <c r="BF993" i="2"/>
  <c r="T993" i="2"/>
  <c r="R993" i="2"/>
  <c r="P993" i="2"/>
  <c r="BK993" i="2"/>
  <c r="J993" i="2"/>
  <c r="BE993" i="2"/>
  <c r="BI991" i="2"/>
  <c r="BH991" i="2"/>
  <c r="BG991" i="2"/>
  <c r="BF991" i="2"/>
  <c r="T991" i="2"/>
  <c r="R991" i="2"/>
  <c r="P991" i="2"/>
  <c r="BK991" i="2"/>
  <c r="J991" i="2"/>
  <c r="BE991" i="2"/>
  <c r="BI989" i="2"/>
  <c r="BH989" i="2"/>
  <c r="BG989" i="2"/>
  <c r="BF989" i="2"/>
  <c r="T989" i="2"/>
  <c r="R989" i="2"/>
  <c r="P989" i="2"/>
  <c r="BK989" i="2"/>
  <c r="J989" i="2"/>
  <c r="BE989" i="2"/>
  <c r="BI984" i="2"/>
  <c r="BH984" i="2"/>
  <c r="BG984" i="2"/>
  <c r="BF984" i="2"/>
  <c r="T984" i="2"/>
  <c r="R984" i="2"/>
  <c r="P984" i="2"/>
  <c r="BK984" i="2"/>
  <c r="J984" i="2"/>
  <c r="BE984" i="2"/>
  <c r="BI982" i="2"/>
  <c r="BH982" i="2"/>
  <c r="BG982" i="2"/>
  <c r="BF982" i="2"/>
  <c r="T982" i="2"/>
  <c r="R982" i="2"/>
  <c r="P982" i="2"/>
  <c r="BK982" i="2"/>
  <c r="J982" i="2"/>
  <c r="BE982" i="2"/>
  <c r="BI979" i="2"/>
  <c r="BH979" i="2"/>
  <c r="BG979" i="2"/>
  <c r="BF979" i="2"/>
  <c r="T979" i="2"/>
  <c r="R979" i="2"/>
  <c r="P979" i="2"/>
  <c r="BK979" i="2"/>
  <c r="J979" i="2"/>
  <c r="BE979" i="2"/>
  <c r="BI977" i="2"/>
  <c r="BH977" i="2"/>
  <c r="BG977" i="2"/>
  <c r="BF977" i="2"/>
  <c r="T977" i="2"/>
  <c r="R977" i="2"/>
  <c r="P977" i="2"/>
  <c r="BK977" i="2"/>
  <c r="J977" i="2"/>
  <c r="BE977" i="2"/>
  <c r="BI974" i="2"/>
  <c r="BH974" i="2"/>
  <c r="BG974" i="2"/>
  <c r="BF974" i="2"/>
  <c r="T974" i="2"/>
  <c r="R974" i="2"/>
  <c r="P974" i="2"/>
  <c r="BK974" i="2"/>
  <c r="J974" i="2"/>
  <c r="BE974" i="2"/>
  <c r="BI972" i="2"/>
  <c r="BH972" i="2"/>
  <c r="BG972" i="2"/>
  <c r="BF972" i="2"/>
  <c r="T972" i="2"/>
  <c r="R972" i="2"/>
  <c r="P972" i="2"/>
  <c r="BK972" i="2"/>
  <c r="J972" i="2"/>
  <c r="BE972" i="2"/>
  <c r="BI969" i="2"/>
  <c r="BH969" i="2"/>
  <c r="BG969" i="2"/>
  <c r="BF969" i="2"/>
  <c r="T969" i="2"/>
  <c r="R969" i="2"/>
  <c r="P969" i="2"/>
  <c r="BK969" i="2"/>
  <c r="J969" i="2"/>
  <c r="BE969" i="2"/>
  <c r="BI967" i="2"/>
  <c r="BH967" i="2"/>
  <c r="BG967" i="2"/>
  <c r="BF967" i="2"/>
  <c r="T967" i="2"/>
  <c r="R967" i="2"/>
  <c r="P967" i="2"/>
  <c r="BK967" i="2"/>
  <c r="J967" i="2"/>
  <c r="BE967" i="2"/>
  <c r="BI965" i="2"/>
  <c r="BH965" i="2"/>
  <c r="BG965" i="2"/>
  <c r="BF965" i="2"/>
  <c r="T965" i="2"/>
  <c r="R965" i="2"/>
  <c r="P965" i="2"/>
  <c r="BK965" i="2"/>
  <c r="J965" i="2"/>
  <c r="BE965" i="2"/>
  <c r="BI961" i="2"/>
  <c r="BH961" i="2"/>
  <c r="BG961" i="2"/>
  <c r="BF961" i="2"/>
  <c r="T961" i="2"/>
  <c r="R961" i="2"/>
  <c r="P961" i="2"/>
  <c r="BK961" i="2"/>
  <c r="J961" i="2"/>
  <c r="BE961" i="2"/>
  <c r="BI959" i="2"/>
  <c r="BH959" i="2"/>
  <c r="BG959" i="2"/>
  <c r="BF959" i="2"/>
  <c r="T959" i="2"/>
  <c r="R959" i="2"/>
  <c r="P959" i="2"/>
  <c r="BK959" i="2"/>
  <c r="J959" i="2"/>
  <c r="BE959" i="2"/>
  <c r="BI957" i="2"/>
  <c r="BH957" i="2"/>
  <c r="BG957" i="2"/>
  <c r="BF957" i="2"/>
  <c r="T957" i="2"/>
  <c r="R957" i="2"/>
  <c r="P957" i="2"/>
  <c r="BK957" i="2"/>
  <c r="J957" i="2"/>
  <c r="BE957" i="2"/>
  <c r="BI955" i="2"/>
  <c r="BH955" i="2"/>
  <c r="BG955" i="2"/>
  <c r="BF955" i="2"/>
  <c r="T955" i="2"/>
  <c r="R955" i="2"/>
  <c r="P955" i="2"/>
  <c r="BK955" i="2"/>
  <c r="J955" i="2"/>
  <c r="BE955" i="2"/>
  <c r="BI953" i="2"/>
  <c r="BH953" i="2"/>
  <c r="BG953" i="2"/>
  <c r="BF953" i="2"/>
  <c r="T953" i="2"/>
  <c r="R953" i="2"/>
  <c r="P953" i="2"/>
  <c r="BK953" i="2"/>
  <c r="J953" i="2"/>
  <c r="BE953" i="2"/>
  <c r="BI951" i="2"/>
  <c r="BH951" i="2"/>
  <c r="BG951" i="2"/>
  <c r="BF951" i="2"/>
  <c r="T951" i="2"/>
  <c r="R951" i="2"/>
  <c r="P951" i="2"/>
  <c r="BK951" i="2"/>
  <c r="J951" i="2"/>
  <c r="BE951" i="2"/>
  <c r="BI949" i="2"/>
  <c r="BH949" i="2"/>
  <c r="BG949" i="2"/>
  <c r="BF949" i="2"/>
  <c r="T949" i="2"/>
  <c r="R949" i="2"/>
  <c r="P949" i="2"/>
  <c r="BK949" i="2"/>
  <c r="J949" i="2"/>
  <c r="BE949" i="2"/>
  <c r="BI947" i="2"/>
  <c r="BH947" i="2"/>
  <c r="BG947" i="2"/>
  <c r="BF947" i="2"/>
  <c r="T947" i="2"/>
  <c r="R947" i="2"/>
  <c r="P947" i="2"/>
  <c r="BK947" i="2"/>
  <c r="J947" i="2"/>
  <c r="BE947" i="2"/>
  <c r="BI945" i="2"/>
  <c r="BH945" i="2"/>
  <c r="BG945" i="2"/>
  <c r="BF945" i="2"/>
  <c r="T945" i="2"/>
  <c r="R945" i="2"/>
  <c r="R940" i="2" s="1"/>
  <c r="P945" i="2"/>
  <c r="BK945" i="2"/>
  <c r="J945" i="2"/>
  <c r="BE945" i="2"/>
  <c r="BI943" i="2"/>
  <c r="BH943" i="2"/>
  <c r="BG943" i="2"/>
  <c r="BF943" i="2"/>
  <c r="T943" i="2"/>
  <c r="R943" i="2"/>
  <c r="P943" i="2"/>
  <c r="BK943" i="2"/>
  <c r="BK940" i="2" s="1"/>
  <c r="J940" i="2" s="1"/>
  <c r="J78" i="2" s="1"/>
  <c r="J943" i="2"/>
  <c r="BE943" i="2"/>
  <c r="BI941" i="2"/>
  <c r="BH941" i="2"/>
  <c r="BG941" i="2"/>
  <c r="BF941" i="2"/>
  <c r="T941" i="2"/>
  <c r="T940" i="2"/>
  <c r="R941" i="2"/>
  <c r="P941" i="2"/>
  <c r="P940" i="2"/>
  <c r="BK941" i="2"/>
  <c r="J941" i="2"/>
  <c r="BE941" i="2" s="1"/>
  <c r="BI939" i="2"/>
  <c r="BH939" i="2"/>
  <c r="BG939" i="2"/>
  <c r="BF939" i="2"/>
  <c r="T939" i="2"/>
  <c r="R939" i="2"/>
  <c r="P939" i="2"/>
  <c r="BK939" i="2"/>
  <c r="J939" i="2"/>
  <c r="BE939" i="2"/>
  <c r="BI933" i="2"/>
  <c r="BH933" i="2"/>
  <c r="BG933" i="2"/>
  <c r="BF933" i="2"/>
  <c r="T933" i="2"/>
  <c r="R933" i="2"/>
  <c r="P933" i="2"/>
  <c r="BK933" i="2"/>
  <c r="J933" i="2"/>
  <c r="BE933" i="2"/>
  <c r="BI930" i="2"/>
  <c r="BH930" i="2"/>
  <c r="BG930" i="2"/>
  <c r="BF930" i="2"/>
  <c r="T930" i="2"/>
  <c r="R930" i="2"/>
  <c r="P930" i="2"/>
  <c r="BK930" i="2"/>
  <c r="J930" i="2"/>
  <c r="BE930" i="2"/>
  <c r="BI927" i="2"/>
  <c r="BH927" i="2"/>
  <c r="BG927" i="2"/>
  <c r="BF927" i="2"/>
  <c r="T927" i="2"/>
  <c r="R927" i="2"/>
  <c r="P927" i="2"/>
  <c r="BK927" i="2"/>
  <c r="J927" i="2"/>
  <c r="BE927" i="2"/>
  <c r="BI924" i="2"/>
  <c r="BH924" i="2"/>
  <c r="BG924" i="2"/>
  <c r="BF924" i="2"/>
  <c r="T924" i="2"/>
  <c r="R924" i="2"/>
  <c r="R917" i="2" s="1"/>
  <c r="P924" i="2"/>
  <c r="BK924" i="2"/>
  <c r="J924" i="2"/>
  <c r="BE924" i="2"/>
  <c r="BI921" i="2"/>
  <c r="BH921" i="2"/>
  <c r="BG921" i="2"/>
  <c r="BF921" i="2"/>
  <c r="T921" i="2"/>
  <c r="R921" i="2"/>
  <c r="P921" i="2"/>
  <c r="BK921" i="2"/>
  <c r="BK917" i="2" s="1"/>
  <c r="J917" i="2" s="1"/>
  <c r="J77" i="2" s="1"/>
  <c r="J921" i="2"/>
  <c r="BE921" i="2"/>
  <c r="BI918" i="2"/>
  <c r="BH918" i="2"/>
  <c r="BG918" i="2"/>
  <c r="BF918" i="2"/>
  <c r="T918" i="2"/>
  <c r="T917" i="2"/>
  <c r="R918" i="2"/>
  <c r="P918" i="2"/>
  <c r="P917" i="2"/>
  <c r="BK918" i="2"/>
  <c r="J918" i="2"/>
  <c r="BE918" i="2" s="1"/>
  <c r="BI916" i="2"/>
  <c r="BH916" i="2"/>
  <c r="BG916" i="2"/>
  <c r="BF916" i="2"/>
  <c r="T916" i="2"/>
  <c r="R916" i="2"/>
  <c r="P916" i="2"/>
  <c r="BK916" i="2"/>
  <c r="J916" i="2"/>
  <c r="BE916" i="2"/>
  <c r="BI913" i="2"/>
  <c r="BH913" i="2"/>
  <c r="BG913" i="2"/>
  <c r="BF913" i="2"/>
  <c r="T913" i="2"/>
  <c r="R913" i="2"/>
  <c r="P913" i="2"/>
  <c r="BK913" i="2"/>
  <c r="J913" i="2"/>
  <c r="BE913" i="2"/>
  <c r="BI905" i="2"/>
  <c r="BH905" i="2"/>
  <c r="BG905" i="2"/>
  <c r="BF905" i="2"/>
  <c r="T905" i="2"/>
  <c r="R905" i="2"/>
  <c r="P905" i="2"/>
  <c r="BK905" i="2"/>
  <c r="J905" i="2"/>
  <c r="BE905" i="2"/>
  <c r="BI902" i="2"/>
  <c r="BH902" i="2"/>
  <c r="BG902" i="2"/>
  <c r="BF902" i="2"/>
  <c r="T902" i="2"/>
  <c r="R902" i="2"/>
  <c r="P902" i="2"/>
  <c r="BK902" i="2"/>
  <c r="J902" i="2"/>
  <c r="BE902" i="2"/>
  <c r="BI898" i="2"/>
  <c r="BH898" i="2"/>
  <c r="BG898" i="2"/>
  <c r="BF898" i="2"/>
  <c r="T898" i="2"/>
  <c r="R898" i="2"/>
  <c r="P898" i="2"/>
  <c r="BK898" i="2"/>
  <c r="J898" i="2"/>
  <c r="BE898" i="2"/>
  <c r="BI896" i="2"/>
  <c r="BH896" i="2"/>
  <c r="BG896" i="2"/>
  <c r="BF896" i="2"/>
  <c r="T896" i="2"/>
  <c r="R896" i="2"/>
  <c r="P896" i="2"/>
  <c r="BK896" i="2"/>
  <c r="J896" i="2"/>
  <c r="BE896" i="2"/>
  <c r="BI893" i="2"/>
  <c r="BH893" i="2"/>
  <c r="BG893" i="2"/>
  <c r="BF893" i="2"/>
  <c r="T893" i="2"/>
  <c r="R893" i="2"/>
  <c r="P893" i="2"/>
  <c r="BK893" i="2"/>
  <c r="J893" i="2"/>
  <c r="BE893" i="2"/>
  <c r="BI891" i="2"/>
  <c r="BH891" i="2"/>
  <c r="BG891" i="2"/>
  <c r="BF891" i="2"/>
  <c r="T891" i="2"/>
  <c r="R891" i="2"/>
  <c r="P891" i="2"/>
  <c r="BK891" i="2"/>
  <c r="J891" i="2"/>
  <c r="BE891" i="2"/>
  <c r="BI887" i="2"/>
  <c r="BH887" i="2"/>
  <c r="BG887" i="2"/>
  <c r="BF887" i="2"/>
  <c r="T887" i="2"/>
  <c r="R887" i="2"/>
  <c r="P887" i="2"/>
  <c r="BK887" i="2"/>
  <c r="J887" i="2"/>
  <c r="BE887" i="2"/>
  <c r="BI884" i="2"/>
  <c r="BH884" i="2"/>
  <c r="BG884" i="2"/>
  <c r="BF884" i="2"/>
  <c r="T884" i="2"/>
  <c r="R884" i="2"/>
  <c r="P884" i="2"/>
  <c r="BK884" i="2"/>
  <c r="J884" i="2"/>
  <c r="BE884" i="2"/>
  <c r="BI883" i="2"/>
  <c r="BH883" i="2"/>
  <c r="BG883" i="2"/>
  <c r="BF883" i="2"/>
  <c r="T883" i="2"/>
  <c r="R883" i="2"/>
  <c r="P883" i="2"/>
  <c r="BK883" i="2"/>
  <c r="J883" i="2"/>
  <c r="BE883" i="2"/>
  <c r="BI880" i="2"/>
  <c r="BH880" i="2"/>
  <c r="BG880" i="2"/>
  <c r="BF880" i="2"/>
  <c r="T880" i="2"/>
  <c r="R880" i="2"/>
  <c r="P880" i="2"/>
  <c r="BK880" i="2"/>
  <c r="J880" i="2"/>
  <c r="BE880" i="2"/>
  <c r="BI877" i="2"/>
  <c r="BH877" i="2"/>
  <c r="BG877" i="2"/>
  <c r="BF877" i="2"/>
  <c r="T877" i="2"/>
  <c r="R877" i="2"/>
  <c r="P877" i="2"/>
  <c r="BK877" i="2"/>
  <c r="J877" i="2"/>
  <c r="BE877" i="2"/>
  <c r="BI873" i="2"/>
  <c r="BH873" i="2"/>
  <c r="BG873" i="2"/>
  <c r="BF873" i="2"/>
  <c r="T873" i="2"/>
  <c r="R873" i="2"/>
  <c r="P873" i="2"/>
  <c r="BK873" i="2"/>
  <c r="J873" i="2"/>
  <c r="BE873" i="2"/>
  <c r="BI868" i="2"/>
  <c r="BH868" i="2"/>
  <c r="BG868" i="2"/>
  <c r="BF868" i="2"/>
  <c r="T868" i="2"/>
  <c r="R868" i="2"/>
  <c r="R854" i="2" s="1"/>
  <c r="P868" i="2"/>
  <c r="BK868" i="2"/>
  <c r="J868" i="2"/>
  <c r="BE868" i="2"/>
  <c r="BI865" i="2"/>
  <c r="BH865" i="2"/>
  <c r="BG865" i="2"/>
  <c r="BF865" i="2"/>
  <c r="T865" i="2"/>
  <c r="R865" i="2"/>
  <c r="P865" i="2"/>
  <c r="BK865" i="2"/>
  <c r="BK854" i="2" s="1"/>
  <c r="J854" i="2" s="1"/>
  <c r="J76" i="2" s="1"/>
  <c r="J865" i="2"/>
  <c r="BE865" i="2"/>
  <c r="BI855" i="2"/>
  <c r="BH855" i="2"/>
  <c r="BG855" i="2"/>
  <c r="BF855" i="2"/>
  <c r="T855" i="2"/>
  <c r="T854" i="2"/>
  <c r="R855" i="2"/>
  <c r="P855" i="2"/>
  <c r="P854" i="2"/>
  <c r="BK855" i="2"/>
  <c r="J855" i="2"/>
  <c r="BE855" i="2" s="1"/>
  <c r="BI853" i="2"/>
  <c r="BH853" i="2"/>
  <c r="BG853" i="2"/>
  <c r="BF853" i="2"/>
  <c r="T853" i="2"/>
  <c r="R853" i="2"/>
  <c r="P853" i="2"/>
  <c r="BK853" i="2"/>
  <c r="J853" i="2"/>
  <c r="BE853" i="2"/>
  <c r="BI847" i="2"/>
  <c r="BH847" i="2"/>
  <c r="BG847" i="2"/>
  <c r="BF847" i="2"/>
  <c r="T847" i="2"/>
  <c r="R847" i="2"/>
  <c r="P847" i="2"/>
  <c r="BK847" i="2"/>
  <c r="J847" i="2"/>
  <c r="BE847" i="2"/>
  <c r="BI844" i="2"/>
  <c r="BH844" i="2"/>
  <c r="BG844" i="2"/>
  <c r="BF844" i="2"/>
  <c r="T844" i="2"/>
  <c r="R844" i="2"/>
  <c r="P844" i="2"/>
  <c r="BK844" i="2"/>
  <c r="J844" i="2"/>
  <c r="BE844" i="2"/>
  <c r="BI839" i="2"/>
  <c r="BH839" i="2"/>
  <c r="BG839" i="2"/>
  <c r="BF839" i="2"/>
  <c r="T839" i="2"/>
  <c r="R839" i="2"/>
  <c r="P839" i="2"/>
  <c r="BK839" i="2"/>
  <c r="J839" i="2"/>
  <c r="BE839" i="2"/>
  <c r="BI836" i="2"/>
  <c r="BH836" i="2"/>
  <c r="BG836" i="2"/>
  <c r="BF836" i="2"/>
  <c r="T836" i="2"/>
  <c r="R836" i="2"/>
  <c r="P836" i="2"/>
  <c r="BK836" i="2"/>
  <c r="J836" i="2"/>
  <c r="BE836" i="2"/>
  <c r="BI831" i="2"/>
  <c r="BH831" i="2"/>
  <c r="BG831" i="2"/>
  <c r="BF831" i="2"/>
  <c r="T831" i="2"/>
  <c r="R831" i="2"/>
  <c r="P831" i="2"/>
  <c r="BK831" i="2"/>
  <c r="J831" i="2"/>
  <c r="BE831" i="2"/>
  <c r="BI828" i="2"/>
  <c r="BH828" i="2"/>
  <c r="BG828" i="2"/>
  <c r="BF828" i="2"/>
  <c r="T828" i="2"/>
  <c r="R828" i="2"/>
  <c r="P828" i="2"/>
  <c r="BK828" i="2"/>
  <c r="J828" i="2"/>
  <c r="BE828" i="2"/>
  <c r="BI823" i="2"/>
  <c r="BH823" i="2"/>
  <c r="BG823" i="2"/>
  <c r="BF823" i="2"/>
  <c r="T823" i="2"/>
  <c r="T822" i="2"/>
  <c r="R823" i="2"/>
  <c r="R822" i="2"/>
  <c r="P823" i="2"/>
  <c r="P822" i="2"/>
  <c r="BK823" i="2"/>
  <c r="BK822" i="2"/>
  <c r="J822" i="2" s="1"/>
  <c r="J75" i="2" s="1"/>
  <c r="J823" i="2"/>
  <c r="BE823" i="2" s="1"/>
  <c r="BI821" i="2"/>
  <c r="BH821" i="2"/>
  <c r="BG821" i="2"/>
  <c r="BF821" i="2"/>
  <c r="T821" i="2"/>
  <c r="R821" i="2"/>
  <c r="P821" i="2"/>
  <c r="BK821" i="2"/>
  <c r="J821" i="2"/>
  <c r="BE821" i="2"/>
  <c r="BI817" i="2"/>
  <c r="BH817" i="2"/>
  <c r="BG817" i="2"/>
  <c r="BF817" i="2"/>
  <c r="T817" i="2"/>
  <c r="R817" i="2"/>
  <c r="P817" i="2"/>
  <c r="BK817" i="2"/>
  <c r="J817" i="2"/>
  <c r="BE817" i="2"/>
  <c r="BI815" i="2"/>
  <c r="BH815" i="2"/>
  <c r="BG815" i="2"/>
  <c r="BF815" i="2"/>
  <c r="T815" i="2"/>
  <c r="R815" i="2"/>
  <c r="P815" i="2"/>
  <c r="BK815" i="2"/>
  <c r="J815" i="2"/>
  <c r="BE815" i="2"/>
  <c r="BI813" i="2"/>
  <c r="BH813" i="2"/>
  <c r="BG813" i="2"/>
  <c r="BF813" i="2"/>
  <c r="T813" i="2"/>
  <c r="R813" i="2"/>
  <c r="P813" i="2"/>
  <c r="BK813" i="2"/>
  <c r="J813" i="2"/>
  <c r="BE813" i="2"/>
  <c r="BI809" i="2"/>
  <c r="BH809" i="2"/>
  <c r="BG809" i="2"/>
  <c r="BF809" i="2"/>
  <c r="T809" i="2"/>
  <c r="R809" i="2"/>
  <c r="P809" i="2"/>
  <c r="BK809" i="2"/>
  <c r="J809" i="2"/>
  <c r="BE809" i="2"/>
  <c r="BI805" i="2"/>
  <c r="BH805" i="2"/>
  <c r="BG805" i="2"/>
  <c r="BF805" i="2"/>
  <c r="T805" i="2"/>
  <c r="R805" i="2"/>
  <c r="P805" i="2"/>
  <c r="BK805" i="2"/>
  <c r="J805" i="2"/>
  <c r="BE805" i="2"/>
  <c r="BI802" i="2"/>
  <c r="BH802" i="2"/>
  <c r="BG802" i="2"/>
  <c r="BF802" i="2"/>
  <c r="T802" i="2"/>
  <c r="R802" i="2"/>
  <c r="P802" i="2"/>
  <c r="BK802" i="2"/>
  <c r="J802" i="2"/>
  <c r="BE802" i="2"/>
  <c r="BI799" i="2"/>
  <c r="BH799" i="2"/>
  <c r="BG799" i="2"/>
  <c r="BF799" i="2"/>
  <c r="T799" i="2"/>
  <c r="R799" i="2"/>
  <c r="P799" i="2"/>
  <c r="BK799" i="2"/>
  <c r="J799" i="2"/>
  <c r="BE799" i="2"/>
  <c r="BI795" i="2"/>
  <c r="BH795" i="2"/>
  <c r="BG795" i="2"/>
  <c r="BF795" i="2"/>
  <c r="T795" i="2"/>
  <c r="R795" i="2"/>
  <c r="P795" i="2"/>
  <c r="BK795" i="2"/>
  <c r="J795" i="2"/>
  <c r="BE795" i="2"/>
  <c r="BI792" i="2"/>
  <c r="BH792" i="2"/>
  <c r="BG792" i="2"/>
  <c r="BF792" i="2"/>
  <c r="T792" i="2"/>
  <c r="T791" i="2"/>
  <c r="R792" i="2"/>
  <c r="R791" i="2" s="1"/>
  <c r="P792" i="2"/>
  <c r="P791" i="2"/>
  <c r="P790" i="2" s="1"/>
  <c r="BK792" i="2"/>
  <c r="BK791" i="2" s="1"/>
  <c r="J792" i="2"/>
  <c r="BE792" i="2"/>
  <c r="BI789" i="2"/>
  <c r="BH789" i="2"/>
  <c r="BG789" i="2"/>
  <c r="BF789" i="2"/>
  <c r="T789" i="2"/>
  <c r="T788" i="2"/>
  <c r="R789" i="2"/>
  <c r="R788" i="2"/>
  <c r="P789" i="2"/>
  <c r="P788" i="2"/>
  <c r="BK789" i="2"/>
  <c r="BK788" i="2"/>
  <c r="J788" i="2" s="1"/>
  <c r="J72" i="2" s="1"/>
  <c r="J789" i="2"/>
  <c r="BE789" i="2" s="1"/>
  <c r="BI787" i="2"/>
  <c r="BH787" i="2"/>
  <c r="BG787" i="2"/>
  <c r="BF787" i="2"/>
  <c r="T787" i="2"/>
  <c r="R787" i="2"/>
  <c r="P787" i="2"/>
  <c r="BK787" i="2"/>
  <c r="J787" i="2"/>
  <c r="BE787" i="2"/>
  <c r="BI785" i="2"/>
  <c r="BH785" i="2"/>
  <c r="BG785" i="2"/>
  <c r="BF785" i="2"/>
  <c r="T785" i="2"/>
  <c r="R785" i="2"/>
  <c r="R782" i="2" s="1"/>
  <c r="P785" i="2"/>
  <c r="BK785" i="2"/>
  <c r="J785" i="2"/>
  <c r="BE785" i="2"/>
  <c r="BI784" i="2"/>
  <c r="BH784" i="2"/>
  <c r="BG784" i="2"/>
  <c r="BF784" i="2"/>
  <c r="T784" i="2"/>
  <c r="R784" i="2"/>
  <c r="P784" i="2"/>
  <c r="BK784" i="2"/>
  <c r="BK782" i="2" s="1"/>
  <c r="J782" i="2" s="1"/>
  <c r="J71" i="2" s="1"/>
  <c r="J784" i="2"/>
  <c r="BE784" i="2"/>
  <c r="BI783" i="2"/>
  <c r="BH783" i="2"/>
  <c r="BG783" i="2"/>
  <c r="BF783" i="2"/>
  <c r="T783" i="2"/>
  <c r="T782" i="2"/>
  <c r="R783" i="2"/>
  <c r="P783" i="2"/>
  <c r="P782" i="2"/>
  <c r="BK783" i="2"/>
  <c r="J783" i="2"/>
  <c r="BE783" i="2" s="1"/>
  <c r="BI778" i="2"/>
  <c r="BH778" i="2"/>
  <c r="BG778" i="2"/>
  <c r="BF778" i="2"/>
  <c r="T778" i="2"/>
  <c r="R778" i="2"/>
  <c r="P778" i="2"/>
  <c r="BK778" i="2"/>
  <c r="J778" i="2"/>
  <c r="BE778" i="2"/>
  <c r="BI774" i="2"/>
  <c r="BH774" i="2"/>
  <c r="BG774" i="2"/>
  <c r="BF774" i="2"/>
  <c r="T774" i="2"/>
  <c r="T773" i="2"/>
  <c r="R774" i="2"/>
  <c r="R773" i="2"/>
  <c r="P774" i="2"/>
  <c r="P773" i="2"/>
  <c r="BK774" i="2"/>
  <c r="BK773" i="2"/>
  <c r="J773" i="2" s="1"/>
  <c r="J70" i="2" s="1"/>
  <c r="J774" i="2"/>
  <c r="BE774" i="2" s="1"/>
  <c r="BI769" i="2"/>
  <c r="BH769" i="2"/>
  <c r="BG769" i="2"/>
  <c r="BF769" i="2"/>
  <c r="T769" i="2"/>
  <c r="R769" i="2"/>
  <c r="P769" i="2"/>
  <c r="BK769" i="2"/>
  <c r="J769" i="2"/>
  <c r="BE769" i="2"/>
  <c r="BI767" i="2"/>
  <c r="BH767" i="2"/>
  <c r="BG767" i="2"/>
  <c r="BF767" i="2"/>
  <c r="T767" i="2"/>
  <c r="R767" i="2"/>
  <c r="P767" i="2"/>
  <c r="BK767" i="2"/>
  <c r="J767" i="2"/>
  <c r="BE767" i="2"/>
  <c r="BI765" i="2"/>
  <c r="BH765" i="2"/>
  <c r="BG765" i="2"/>
  <c r="BF765" i="2"/>
  <c r="T765" i="2"/>
  <c r="R765" i="2"/>
  <c r="P765" i="2"/>
  <c r="BK765" i="2"/>
  <c r="J765" i="2"/>
  <c r="BE765" i="2"/>
  <c r="BI763" i="2"/>
  <c r="BH763" i="2"/>
  <c r="BG763" i="2"/>
  <c r="BF763" i="2"/>
  <c r="T763" i="2"/>
  <c r="R763" i="2"/>
  <c r="P763" i="2"/>
  <c r="BK763" i="2"/>
  <c r="J763" i="2"/>
  <c r="BE763" i="2"/>
  <c r="BI756" i="2"/>
  <c r="BH756" i="2"/>
  <c r="BG756" i="2"/>
  <c r="BF756" i="2"/>
  <c r="T756" i="2"/>
  <c r="R756" i="2"/>
  <c r="P756" i="2"/>
  <c r="BK756" i="2"/>
  <c r="J756" i="2"/>
  <c r="BE756" i="2"/>
  <c r="BI754" i="2"/>
  <c r="BH754" i="2"/>
  <c r="BG754" i="2"/>
  <c r="BF754" i="2"/>
  <c r="T754" i="2"/>
  <c r="R754" i="2"/>
  <c r="P754" i="2"/>
  <c r="BK754" i="2"/>
  <c r="J754" i="2"/>
  <c r="BE754" i="2"/>
  <c r="BI747" i="2"/>
  <c r="BH747" i="2"/>
  <c r="BG747" i="2"/>
  <c r="BF747" i="2"/>
  <c r="T747" i="2"/>
  <c r="R747" i="2"/>
  <c r="P747" i="2"/>
  <c r="BK747" i="2"/>
  <c r="J747" i="2"/>
  <c r="BE747" i="2"/>
  <c r="BI740" i="2"/>
  <c r="BH740" i="2"/>
  <c r="BG740" i="2"/>
  <c r="BF740" i="2"/>
  <c r="T740" i="2"/>
  <c r="R740" i="2"/>
  <c r="P740" i="2"/>
  <c r="BK740" i="2"/>
  <c r="J740" i="2"/>
  <c r="BE740" i="2"/>
  <c r="BI738" i="2"/>
  <c r="BH738" i="2"/>
  <c r="BG738" i="2"/>
  <c r="BF738" i="2"/>
  <c r="T738" i="2"/>
  <c r="R738" i="2"/>
  <c r="P738" i="2"/>
  <c r="BK738" i="2"/>
  <c r="J738" i="2"/>
  <c r="BE738" i="2"/>
  <c r="BI731" i="2"/>
  <c r="BH731" i="2"/>
  <c r="BG731" i="2"/>
  <c r="BF731" i="2"/>
  <c r="T731" i="2"/>
  <c r="R731" i="2"/>
  <c r="P731" i="2"/>
  <c r="BK731" i="2"/>
  <c r="J731" i="2"/>
  <c r="BE731" i="2"/>
  <c r="BI728" i="2"/>
  <c r="BH728" i="2"/>
  <c r="BG728" i="2"/>
  <c r="BF728" i="2"/>
  <c r="T728" i="2"/>
  <c r="R728" i="2"/>
  <c r="P728" i="2"/>
  <c r="BK728" i="2"/>
  <c r="J728" i="2"/>
  <c r="BE728" i="2"/>
  <c r="BI725" i="2"/>
  <c r="BH725" i="2"/>
  <c r="BG725" i="2"/>
  <c r="BF725" i="2"/>
  <c r="T725" i="2"/>
  <c r="R725" i="2"/>
  <c r="R719" i="2" s="1"/>
  <c r="P725" i="2"/>
  <c r="BK725" i="2"/>
  <c r="J725" i="2"/>
  <c r="BE725" i="2"/>
  <c r="BI722" i="2"/>
  <c r="BH722" i="2"/>
  <c r="BG722" i="2"/>
  <c r="BF722" i="2"/>
  <c r="T722" i="2"/>
  <c r="R722" i="2"/>
  <c r="P722" i="2"/>
  <c r="BK722" i="2"/>
  <c r="BK719" i="2" s="1"/>
  <c r="J719" i="2" s="1"/>
  <c r="J69" i="2" s="1"/>
  <c r="J722" i="2"/>
  <c r="BE722" i="2"/>
  <c r="BI720" i="2"/>
  <c r="BH720" i="2"/>
  <c r="BG720" i="2"/>
  <c r="BF720" i="2"/>
  <c r="T720" i="2"/>
  <c r="T719" i="2"/>
  <c r="R720" i="2"/>
  <c r="P720" i="2"/>
  <c r="P719" i="2"/>
  <c r="BK720" i="2"/>
  <c r="J720" i="2"/>
  <c r="BE720" i="2" s="1"/>
  <c r="BI717" i="2"/>
  <c r="BH717" i="2"/>
  <c r="BG717" i="2"/>
  <c r="BF717" i="2"/>
  <c r="T717" i="2"/>
  <c r="R717" i="2"/>
  <c r="P717" i="2"/>
  <c r="BK717" i="2"/>
  <c r="J717" i="2"/>
  <c r="BE717" i="2"/>
  <c r="BI715" i="2"/>
  <c r="BH715" i="2"/>
  <c r="BG715" i="2"/>
  <c r="BF715" i="2"/>
  <c r="T715" i="2"/>
  <c r="R715" i="2"/>
  <c r="P715" i="2"/>
  <c r="BK715" i="2"/>
  <c r="J715" i="2"/>
  <c r="BE715" i="2"/>
  <c r="BI713" i="2"/>
  <c r="BH713" i="2"/>
  <c r="BG713" i="2"/>
  <c r="BF713" i="2"/>
  <c r="T713" i="2"/>
  <c r="R713" i="2"/>
  <c r="R704" i="2" s="1"/>
  <c r="P713" i="2"/>
  <c r="BK713" i="2"/>
  <c r="J713" i="2"/>
  <c r="BE713" i="2"/>
  <c r="BI711" i="2"/>
  <c r="BH711" i="2"/>
  <c r="BG711" i="2"/>
  <c r="BF711" i="2"/>
  <c r="T711" i="2"/>
  <c r="R711" i="2"/>
  <c r="P711" i="2"/>
  <c r="BK711" i="2"/>
  <c r="BK704" i="2" s="1"/>
  <c r="J704" i="2" s="1"/>
  <c r="J68" i="2" s="1"/>
  <c r="J711" i="2"/>
  <c r="BE711" i="2"/>
  <c r="BI705" i="2"/>
  <c r="BH705" i="2"/>
  <c r="BG705" i="2"/>
  <c r="BF705" i="2"/>
  <c r="T705" i="2"/>
  <c r="T704" i="2"/>
  <c r="R705" i="2"/>
  <c r="P705" i="2"/>
  <c r="P704" i="2"/>
  <c r="BK705" i="2"/>
  <c r="J705" i="2"/>
  <c r="BE705" i="2" s="1"/>
  <c r="BI701" i="2"/>
  <c r="BH701" i="2"/>
  <c r="BG701" i="2"/>
  <c r="BF701" i="2"/>
  <c r="T701" i="2"/>
  <c r="R701" i="2"/>
  <c r="P701" i="2"/>
  <c r="BK701" i="2"/>
  <c r="J701" i="2"/>
  <c r="BE701" i="2"/>
  <c r="BI699" i="2"/>
  <c r="BH699" i="2"/>
  <c r="BG699" i="2"/>
  <c r="BF699" i="2"/>
  <c r="T699" i="2"/>
  <c r="R699" i="2"/>
  <c r="P699" i="2"/>
  <c r="BK699" i="2"/>
  <c r="J699" i="2"/>
  <c r="BE699" i="2"/>
  <c r="BI694" i="2"/>
  <c r="BH694" i="2"/>
  <c r="BG694" i="2"/>
  <c r="BF694" i="2"/>
  <c r="T694" i="2"/>
  <c r="R694" i="2"/>
  <c r="P694" i="2"/>
  <c r="BK694" i="2"/>
  <c r="J694" i="2"/>
  <c r="BE694" i="2"/>
  <c r="BI689" i="2"/>
  <c r="BH689" i="2"/>
  <c r="BG689" i="2"/>
  <c r="BF689" i="2"/>
  <c r="T689" i="2"/>
  <c r="R689" i="2"/>
  <c r="P689" i="2"/>
  <c r="BK689" i="2"/>
  <c r="J689" i="2"/>
  <c r="BE689" i="2"/>
  <c r="BI687" i="2"/>
  <c r="BH687" i="2"/>
  <c r="BG687" i="2"/>
  <c r="BF687" i="2"/>
  <c r="T687" i="2"/>
  <c r="R687" i="2"/>
  <c r="P687" i="2"/>
  <c r="BK687" i="2"/>
  <c r="J687" i="2"/>
  <c r="BE687" i="2"/>
  <c r="BI685" i="2"/>
  <c r="BH685" i="2"/>
  <c r="BG685" i="2"/>
  <c r="BF685" i="2"/>
  <c r="T685" i="2"/>
  <c r="R685" i="2"/>
  <c r="P685" i="2"/>
  <c r="BK685" i="2"/>
  <c r="J685" i="2"/>
  <c r="BE685" i="2"/>
  <c r="BI681" i="2"/>
  <c r="BH681" i="2"/>
  <c r="BG681" i="2"/>
  <c r="BF681" i="2"/>
  <c r="T681" i="2"/>
  <c r="R681" i="2"/>
  <c r="P681" i="2"/>
  <c r="BK681" i="2"/>
  <c r="J681" i="2"/>
  <c r="BE681" i="2"/>
  <c r="BI677" i="2"/>
  <c r="BH677" i="2"/>
  <c r="BG677" i="2"/>
  <c r="BF677" i="2"/>
  <c r="T677" i="2"/>
  <c r="R677" i="2"/>
  <c r="P677" i="2"/>
  <c r="BK677" i="2"/>
  <c r="J677" i="2"/>
  <c r="BE677" i="2"/>
  <c r="BI674" i="2"/>
  <c r="BH674" i="2"/>
  <c r="BG674" i="2"/>
  <c r="BF674" i="2"/>
  <c r="T674" i="2"/>
  <c r="R674" i="2"/>
  <c r="P674" i="2"/>
  <c r="BK674" i="2"/>
  <c r="J674" i="2"/>
  <c r="BE674" i="2"/>
  <c r="BI671" i="2"/>
  <c r="BH671" i="2"/>
  <c r="BG671" i="2"/>
  <c r="BF671" i="2"/>
  <c r="T671" i="2"/>
  <c r="R671" i="2"/>
  <c r="P671" i="2"/>
  <c r="BK671" i="2"/>
  <c r="J671" i="2"/>
  <c r="BE671" i="2"/>
  <c r="BI668" i="2"/>
  <c r="BH668" i="2"/>
  <c r="BG668" i="2"/>
  <c r="BF668" i="2"/>
  <c r="T668" i="2"/>
  <c r="R668" i="2"/>
  <c r="P668" i="2"/>
  <c r="BK668" i="2"/>
  <c r="J668" i="2"/>
  <c r="BE668" i="2"/>
  <c r="BI664" i="2"/>
  <c r="BH664" i="2"/>
  <c r="BG664" i="2"/>
  <c r="BF664" i="2"/>
  <c r="T664" i="2"/>
  <c r="R664" i="2"/>
  <c r="P664" i="2"/>
  <c r="BK664" i="2"/>
  <c r="J664" i="2"/>
  <c r="BE664" i="2"/>
  <c r="BI651" i="2"/>
  <c r="BH651" i="2"/>
  <c r="BG651" i="2"/>
  <c r="BF651" i="2"/>
  <c r="T651" i="2"/>
  <c r="R651" i="2"/>
  <c r="P651" i="2"/>
  <c r="BK651" i="2"/>
  <c r="J651" i="2"/>
  <c r="BE651" i="2"/>
  <c r="BI643" i="2"/>
  <c r="BH643" i="2"/>
  <c r="BG643" i="2"/>
  <c r="BF643" i="2"/>
  <c r="T643" i="2"/>
  <c r="R643" i="2"/>
  <c r="P643" i="2"/>
  <c r="BK643" i="2"/>
  <c r="J643" i="2"/>
  <c r="BE643" i="2"/>
  <c r="BI635" i="2"/>
  <c r="BH635" i="2"/>
  <c r="BG635" i="2"/>
  <c r="BF635" i="2"/>
  <c r="T635" i="2"/>
  <c r="R635" i="2"/>
  <c r="R618" i="2" s="1"/>
  <c r="P635" i="2"/>
  <c r="BK635" i="2"/>
  <c r="J635" i="2"/>
  <c r="BE635" i="2"/>
  <c r="BI627" i="2"/>
  <c r="BH627" i="2"/>
  <c r="BG627" i="2"/>
  <c r="BF627" i="2"/>
  <c r="T627" i="2"/>
  <c r="R627" i="2"/>
  <c r="P627" i="2"/>
  <c r="BK627" i="2"/>
  <c r="BK618" i="2" s="1"/>
  <c r="J618" i="2" s="1"/>
  <c r="J67" i="2" s="1"/>
  <c r="J627" i="2"/>
  <c r="BE627" i="2"/>
  <c r="BI619" i="2"/>
  <c r="BH619" i="2"/>
  <c r="BG619" i="2"/>
  <c r="BF619" i="2"/>
  <c r="T619" i="2"/>
  <c r="T618" i="2"/>
  <c r="R619" i="2"/>
  <c r="P619" i="2"/>
  <c r="P618" i="2"/>
  <c r="BK619" i="2"/>
  <c r="J619" i="2"/>
  <c r="BE619" i="2" s="1"/>
  <c r="BI615" i="2"/>
  <c r="BH615" i="2"/>
  <c r="BG615" i="2"/>
  <c r="BF615" i="2"/>
  <c r="T615" i="2"/>
  <c r="R615" i="2"/>
  <c r="P615" i="2"/>
  <c r="BK615" i="2"/>
  <c r="J615" i="2"/>
  <c r="BE615" i="2"/>
  <c r="BI611" i="2"/>
  <c r="BH611" i="2"/>
  <c r="BG611" i="2"/>
  <c r="BF611" i="2"/>
  <c r="T611" i="2"/>
  <c r="R611" i="2"/>
  <c r="P611" i="2"/>
  <c r="BK611" i="2"/>
  <c r="J611" i="2"/>
  <c r="BE611" i="2"/>
  <c r="BI609" i="2"/>
  <c r="BH609" i="2"/>
  <c r="BG609" i="2"/>
  <c r="BF609" i="2"/>
  <c r="T609" i="2"/>
  <c r="R609" i="2"/>
  <c r="P609" i="2"/>
  <c r="BK609" i="2"/>
  <c r="J609" i="2"/>
  <c r="BE609" i="2"/>
  <c r="BI607" i="2"/>
  <c r="BH607" i="2"/>
  <c r="BG607" i="2"/>
  <c r="BF607" i="2"/>
  <c r="T607" i="2"/>
  <c r="R607" i="2"/>
  <c r="P607" i="2"/>
  <c r="BK607" i="2"/>
  <c r="J607" i="2"/>
  <c r="BE607" i="2"/>
  <c r="BI605" i="2"/>
  <c r="BH605" i="2"/>
  <c r="BG605" i="2"/>
  <c r="BF605" i="2"/>
  <c r="T605" i="2"/>
  <c r="R605" i="2"/>
  <c r="P605" i="2"/>
  <c r="BK605" i="2"/>
  <c r="J605" i="2"/>
  <c r="BE605" i="2"/>
  <c r="BI603" i="2"/>
  <c r="BH603" i="2"/>
  <c r="BG603" i="2"/>
  <c r="BF603" i="2"/>
  <c r="T603" i="2"/>
  <c r="R603" i="2"/>
  <c r="P603" i="2"/>
  <c r="BK603" i="2"/>
  <c r="J603" i="2"/>
  <c r="BE603" i="2"/>
  <c r="BI598" i="2"/>
  <c r="BH598" i="2"/>
  <c r="BG598" i="2"/>
  <c r="BF598" i="2"/>
  <c r="T598" i="2"/>
  <c r="R598" i="2"/>
  <c r="P598" i="2"/>
  <c r="BK598" i="2"/>
  <c r="J598" i="2"/>
  <c r="BE598" i="2"/>
  <c r="BI586" i="2"/>
  <c r="BH586" i="2"/>
  <c r="BG586" i="2"/>
  <c r="BF586" i="2"/>
  <c r="T586" i="2"/>
  <c r="R586" i="2"/>
  <c r="P586" i="2"/>
  <c r="BK586" i="2"/>
  <c r="J586" i="2"/>
  <c r="BE586" i="2"/>
  <c r="BI583" i="2"/>
  <c r="BH583" i="2"/>
  <c r="BG583" i="2"/>
  <c r="BF583" i="2"/>
  <c r="T583" i="2"/>
  <c r="R583" i="2"/>
  <c r="P583" i="2"/>
  <c r="BK583" i="2"/>
  <c r="J583" i="2"/>
  <c r="BE583" i="2"/>
  <c r="BI579" i="2"/>
  <c r="BH579" i="2"/>
  <c r="BG579" i="2"/>
  <c r="BF579" i="2"/>
  <c r="T579" i="2"/>
  <c r="R579" i="2"/>
  <c r="P579" i="2"/>
  <c r="BK579" i="2"/>
  <c r="J579" i="2"/>
  <c r="BE579" i="2"/>
  <c r="BI576" i="2"/>
  <c r="BH576" i="2"/>
  <c r="BG576" i="2"/>
  <c r="BF576" i="2"/>
  <c r="T576" i="2"/>
  <c r="R576" i="2"/>
  <c r="P576" i="2"/>
  <c r="BK576" i="2"/>
  <c r="J576" i="2"/>
  <c r="BE576" i="2"/>
  <c r="BI573" i="2"/>
  <c r="BH573" i="2"/>
  <c r="BG573" i="2"/>
  <c r="BF573" i="2"/>
  <c r="T573" i="2"/>
  <c r="R573" i="2"/>
  <c r="P573" i="2"/>
  <c r="BK573" i="2"/>
  <c r="J573" i="2"/>
  <c r="BE573" i="2"/>
  <c r="BI570" i="2"/>
  <c r="BH570" i="2"/>
  <c r="BG570" i="2"/>
  <c r="BF570" i="2"/>
  <c r="T570" i="2"/>
  <c r="R570" i="2"/>
  <c r="P570" i="2"/>
  <c r="BK570" i="2"/>
  <c r="J570" i="2"/>
  <c r="BE570" i="2"/>
  <c r="BI561" i="2"/>
  <c r="BH561" i="2"/>
  <c r="BG561" i="2"/>
  <c r="BF561" i="2"/>
  <c r="T561" i="2"/>
  <c r="R561" i="2"/>
  <c r="P561" i="2"/>
  <c r="BK561" i="2"/>
  <c r="J561" i="2"/>
  <c r="BE561" i="2"/>
  <c r="BI558" i="2"/>
  <c r="BH558" i="2"/>
  <c r="BG558" i="2"/>
  <c r="BF558" i="2"/>
  <c r="T558" i="2"/>
  <c r="R558" i="2"/>
  <c r="P558" i="2"/>
  <c r="BK558" i="2"/>
  <c r="J558" i="2"/>
  <c r="BE558" i="2"/>
  <c r="BI555" i="2"/>
  <c r="BH555" i="2"/>
  <c r="BG555" i="2"/>
  <c r="BF555" i="2"/>
  <c r="T555" i="2"/>
  <c r="R555" i="2"/>
  <c r="P555" i="2"/>
  <c r="BK555" i="2"/>
  <c r="J555" i="2"/>
  <c r="BE555" i="2"/>
  <c r="BI552" i="2"/>
  <c r="BH552" i="2"/>
  <c r="BG552" i="2"/>
  <c r="BF552" i="2"/>
  <c r="T552" i="2"/>
  <c r="R552" i="2"/>
  <c r="P552" i="2"/>
  <c r="BK552" i="2"/>
  <c r="J552" i="2"/>
  <c r="BE552" i="2"/>
  <c r="BI547" i="2"/>
  <c r="BH547" i="2"/>
  <c r="BG547" i="2"/>
  <c r="BF547" i="2"/>
  <c r="T547" i="2"/>
  <c r="R547" i="2"/>
  <c r="P547" i="2"/>
  <c r="BK547" i="2"/>
  <c r="J547" i="2"/>
  <c r="BE547" i="2"/>
  <c r="BI544" i="2"/>
  <c r="BH544" i="2"/>
  <c r="BG544" i="2"/>
  <c r="BF544" i="2"/>
  <c r="T544" i="2"/>
  <c r="R544" i="2"/>
  <c r="P544" i="2"/>
  <c r="BK544" i="2"/>
  <c r="J544" i="2"/>
  <c r="BE544" i="2"/>
  <c r="BI539" i="2"/>
  <c r="BH539" i="2"/>
  <c r="BG539" i="2"/>
  <c r="BF539" i="2"/>
  <c r="T539" i="2"/>
  <c r="R539" i="2"/>
  <c r="P539" i="2"/>
  <c r="BK539" i="2"/>
  <c r="J539" i="2"/>
  <c r="BE539" i="2"/>
  <c r="BI536" i="2"/>
  <c r="BH536" i="2"/>
  <c r="BG536" i="2"/>
  <c r="BF536" i="2"/>
  <c r="T536" i="2"/>
  <c r="R536" i="2"/>
  <c r="R522" i="2" s="1"/>
  <c r="P536" i="2"/>
  <c r="BK536" i="2"/>
  <c r="J536" i="2"/>
  <c r="BE536" i="2"/>
  <c r="BI529" i="2"/>
  <c r="BH529" i="2"/>
  <c r="BG529" i="2"/>
  <c r="BF529" i="2"/>
  <c r="T529" i="2"/>
  <c r="R529" i="2"/>
  <c r="P529" i="2"/>
  <c r="BK529" i="2"/>
  <c r="BK522" i="2" s="1"/>
  <c r="J522" i="2" s="1"/>
  <c r="J66" i="2" s="1"/>
  <c r="J529" i="2"/>
  <c r="BE529" i="2"/>
  <c r="BI523" i="2"/>
  <c r="BH523" i="2"/>
  <c r="BG523" i="2"/>
  <c r="BF523" i="2"/>
  <c r="T523" i="2"/>
  <c r="T522" i="2"/>
  <c r="R523" i="2"/>
  <c r="P523" i="2"/>
  <c r="P522" i="2"/>
  <c r="BK523" i="2"/>
  <c r="J523" i="2"/>
  <c r="BE523" i="2" s="1"/>
  <c r="BI515" i="2"/>
  <c r="BH515" i="2"/>
  <c r="BG515" i="2"/>
  <c r="BF515" i="2"/>
  <c r="T515" i="2"/>
  <c r="R515" i="2"/>
  <c r="P515" i="2"/>
  <c r="BK515" i="2"/>
  <c r="J515" i="2"/>
  <c r="BE515" i="2"/>
  <c r="BI511" i="2"/>
  <c r="BH511" i="2"/>
  <c r="BG511" i="2"/>
  <c r="BF511" i="2"/>
  <c r="T511" i="2"/>
  <c r="R511" i="2"/>
  <c r="P511" i="2"/>
  <c r="BK511" i="2"/>
  <c r="J511" i="2"/>
  <c r="BE511" i="2"/>
  <c r="BI505" i="2"/>
  <c r="BH505" i="2"/>
  <c r="BG505" i="2"/>
  <c r="BF505" i="2"/>
  <c r="T505" i="2"/>
  <c r="R505" i="2"/>
  <c r="P505" i="2"/>
  <c r="BK505" i="2"/>
  <c r="J505" i="2"/>
  <c r="BE505" i="2"/>
  <c r="BI500" i="2"/>
  <c r="BH500" i="2"/>
  <c r="BG500" i="2"/>
  <c r="BF500" i="2"/>
  <c r="T500" i="2"/>
  <c r="R500" i="2"/>
  <c r="P500" i="2"/>
  <c r="BK500" i="2"/>
  <c r="J500" i="2"/>
  <c r="BE500" i="2"/>
  <c r="BI477" i="2"/>
  <c r="BH477" i="2"/>
  <c r="BG477" i="2"/>
  <c r="BF477" i="2"/>
  <c r="T477" i="2"/>
  <c r="R477" i="2"/>
  <c r="P477" i="2"/>
  <c r="BK477" i="2"/>
  <c r="J477" i="2"/>
  <c r="BE477" i="2"/>
  <c r="BI455" i="2"/>
  <c r="BH455" i="2"/>
  <c r="BG455" i="2"/>
  <c r="BF455" i="2"/>
  <c r="T455" i="2"/>
  <c r="R455" i="2"/>
  <c r="P455" i="2"/>
  <c r="BK455" i="2"/>
  <c r="J455" i="2"/>
  <c r="BE455" i="2"/>
  <c r="BI433" i="2"/>
  <c r="BH433" i="2"/>
  <c r="BG433" i="2"/>
  <c r="BF433" i="2"/>
  <c r="T433" i="2"/>
  <c r="R433" i="2"/>
  <c r="P433" i="2"/>
  <c r="BK433" i="2"/>
  <c r="J433" i="2"/>
  <c r="BE433" i="2"/>
  <c r="BI428" i="2"/>
  <c r="BH428" i="2"/>
  <c r="BG428" i="2"/>
  <c r="BF428" i="2"/>
  <c r="T428" i="2"/>
  <c r="R428" i="2"/>
  <c r="P428" i="2"/>
  <c r="BK428" i="2"/>
  <c r="J428" i="2"/>
  <c r="BE428" i="2"/>
  <c r="BI404" i="2"/>
  <c r="BH404" i="2"/>
  <c r="BG404" i="2"/>
  <c r="BF404" i="2"/>
  <c r="T404" i="2"/>
  <c r="R404" i="2"/>
  <c r="P404" i="2"/>
  <c r="BK404" i="2"/>
  <c r="J404" i="2"/>
  <c r="BE404" i="2"/>
  <c r="BI400" i="2"/>
  <c r="BH400" i="2"/>
  <c r="BG400" i="2"/>
  <c r="BF400" i="2"/>
  <c r="T400" i="2"/>
  <c r="R400" i="2"/>
  <c r="P400" i="2"/>
  <c r="BK400" i="2"/>
  <c r="J400" i="2"/>
  <c r="BE400" i="2"/>
  <c r="BI397" i="2"/>
  <c r="BH397" i="2"/>
  <c r="BG397" i="2"/>
  <c r="BF397" i="2"/>
  <c r="T397" i="2"/>
  <c r="R397" i="2"/>
  <c r="P397" i="2"/>
  <c r="BK397" i="2"/>
  <c r="J397" i="2"/>
  <c r="BE397" i="2"/>
  <c r="BI391" i="2"/>
  <c r="BH391" i="2"/>
  <c r="BG391" i="2"/>
  <c r="BF391" i="2"/>
  <c r="T391" i="2"/>
  <c r="R391" i="2"/>
  <c r="P391" i="2"/>
  <c r="BK391" i="2"/>
  <c r="J391" i="2"/>
  <c r="BE391" i="2"/>
  <c r="BI385" i="2"/>
  <c r="BH385" i="2"/>
  <c r="BG385" i="2"/>
  <c r="BF385" i="2"/>
  <c r="T385" i="2"/>
  <c r="R385" i="2"/>
  <c r="R375" i="2" s="1"/>
  <c r="P385" i="2"/>
  <c r="BK385" i="2"/>
  <c r="J385" i="2"/>
  <c r="BE385" i="2"/>
  <c r="BI382" i="2"/>
  <c r="BH382" i="2"/>
  <c r="BG382" i="2"/>
  <c r="BF382" i="2"/>
  <c r="T382" i="2"/>
  <c r="R382" i="2"/>
  <c r="P382" i="2"/>
  <c r="BK382" i="2"/>
  <c r="BK375" i="2" s="1"/>
  <c r="J375" i="2" s="1"/>
  <c r="J65" i="2" s="1"/>
  <c r="J382" i="2"/>
  <c r="BE382" i="2"/>
  <c r="BI376" i="2"/>
  <c r="BH376" i="2"/>
  <c r="BG376" i="2"/>
  <c r="BF376" i="2"/>
  <c r="T376" i="2"/>
  <c r="T375" i="2"/>
  <c r="R376" i="2"/>
  <c r="P376" i="2"/>
  <c r="P375" i="2"/>
  <c r="BK376" i="2"/>
  <c r="J376" i="2"/>
  <c r="BE376" i="2" s="1"/>
  <c r="BI372" i="2"/>
  <c r="BH372" i="2"/>
  <c r="BG372" i="2"/>
  <c r="BF372" i="2"/>
  <c r="T372" i="2"/>
  <c r="R372" i="2"/>
  <c r="P372" i="2"/>
  <c r="BK372" i="2"/>
  <c r="J372" i="2"/>
  <c r="BE372" i="2"/>
  <c r="BI369" i="2"/>
  <c r="BH369" i="2"/>
  <c r="BG369" i="2"/>
  <c r="BF369" i="2"/>
  <c r="T369" i="2"/>
  <c r="R369" i="2"/>
  <c r="P369" i="2"/>
  <c r="BK369" i="2"/>
  <c r="J369" i="2"/>
  <c r="BE369" i="2"/>
  <c r="BI366" i="2"/>
  <c r="BH366" i="2"/>
  <c r="BG366" i="2"/>
  <c r="BF366" i="2"/>
  <c r="T366" i="2"/>
  <c r="R366" i="2"/>
  <c r="P366" i="2"/>
  <c r="BK366" i="2"/>
  <c r="J366" i="2"/>
  <c r="BE366" i="2"/>
  <c r="BI363" i="2"/>
  <c r="BH363" i="2"/>
  <c r="BG363" i="2"/>
  <c r="BF363" i="2"/>
  <c r="T363" i="2"/>
  <c r="R363" i="2"/>
  <c r="P363" i="2"/>
  <c r="BK363" i="2"/>
  <c r="J363" i="2"/>
  <c r="BE363" i="2"/>
  <c r="BI360" i="2"/>
  <c r="BH360" i="2"/>
  <c r="BG360" i="2"/>
  <c r="BF360" i="2"/>
  <c r="T360" i="2"/>
  <c r="R360" i="2"/>
  <c r="P360" i="2"/>
  <c r="BK360" i="2"/>
  <c r="J360" i="2"/>
  <c r="BE360" i="2"/>
  <c r="BI357" i="2"/>
  <c r="BH357" i="2"/>
  <c r="BG357" i="2"/>
  <c r="BF357" i="2"/>
  <c r="T357" i="2"/>
  <c r="R357" i="2"/>
  <c r="P357" i="2"/>
  <c r="BK357" i="2"/>
  <c r="J357" i="2"/>
  <c r="BE357" i="2"/>
  <c r="BI354" i="2"/>
  <c r="BH354" i="2"/>
  <c r="BG354" i="2"/>
  <c r="BF354" i="2"/>
  <c r="T354" i="2"/>
  <c r="R354" i="2"/>
  <c r="P354" i="2"/>
  <c r="BK354" i="2"/>
  <c r="J354" i="2"/>
  <c r="BE354" i="2"/>
  <c r="BI352" i="2"/>
  <c r="BH352" i="2"/>
  <c r="BG352" i="2"/>
  <c r="BF352" i="2"/>
  <c r="T352" i="2"/>
  <c r="R352" i="2"/>
  <c r="P352" i="2"/>
  <c r="BK352" i="2"/>
  <c r="J352" i="2"/>
  <c r="BE352" i="2"/>
  <c r="BI346" i="2"/>
  <c r="BH346" i="2"/>
  <c r="BG346" i="2"/>
  <c r="BF346" i="2"/>
  <c r="T346" i="2"/>
  <c r="R346" i="2"/>
  <c r="P346" i="2"/>
  <c r="BK346" i="2"/>
  <c r="J346" i="2"/>
  <c r="BE346" i="2"/>
  <c r="BI343" i="2"/>
  <c r="BH343" i="2"/>
  <c r="BG343" i="2"/>
  <c r="BF343" i="2"/>
  <c r="T343" i="2"/>
  <c r="R343" i="2"/>
  <c r="P343" i="2"/>
  <c r="BK343" i="2"/>
  <c r="J343" i="2"/>
  <c r="BE343" i="2"/>
  <c r="BI332" i="2"/>
  <c r="BH332" i="2"/>
  <c r="BG332" i="2"/>
  <c r="BF332" i="2"/>
  <c r="T332" i="2"/>
  <c r="R332" i="2"/>
  <c r="P332" i="2"/>
  <c r="BK332" i="2"/>
  <c r="J332" i="2"/>
  <c r="BE332" i="2"/>
  <c r="BI324" i="2"/>
  <c r="BH324" i="2"/>
  <c r="BG324" i="2"/>
  <c r="BF324" i="2"/>
  <c r="T324" i="2"/>
  <c r="R324" i="2"/>
  <c r="P324" i="2"/>
  <c r="BK324" i="2"/>
  <c r="J324" i="2"/>
  <c r="BE324" i="2"/>
  <c r="BI321" i="2"/>
  <c r="BH321" i="2"/>
  <c r="BG321" i="2"/>
  <c r="BF321" i="2"/>
  <c r="T321" i="2"/>
  <c r="R321" i="2"/>
  <c r="P321" i="2"/>
  <c r="BK321" i="2"/>
  <c r="J321" i="2"/>
  <c r="BE321" i="2"/>
  <c r="BI318" i="2"/>
  <c r="BH318" i="2"/>
  <c r="BG318" i="2"/>
  <c r="BF318" i="2"/>
  <c r="T318" i="2"/>
  <c r="R318" i="2"/>
  <c r="P318" i="2"/>
  <c r="BK318" i="2"/>
  <c r="J318" i="2"/>
  <c r="BE318" i="2"/>
  <c r="BI315" i="2"/>
  <c r="BH315" i="2"/>
  <c r="BG315" i="2"/>
  <c r="BF315" i="2"/>
  <c r="T315" i="2"/>
  <c r="R315" i="2"/>
  <c r="R304" i="2" s="1"/>
  <c r="P315" i="2"/>
  <c r="BK315" i="2"/>
  <c r="J315" i="2"/>
  <c r="BE315" i="2"/>
  <c r="BI310" i="2"/>
  <c r="BH310" i="2"/>
  <c r="BG310" i="2"/>
  <c r="BF310" i="2"/>
  <c r="T310" i="2"/>
  <c r="R310" i="2"/>
  <c r="P310" i="2"/>
  <c r="BK310" i="2"/>
  <c r="BK304" i="2" s="1"/>
  <c r="J304" i="2" s="1"/>
  <c r="J64" i="2" s="1"/>
  <c r="J310" i="2"/>
  <c r="BE310" i="2"/>
  <c r="BI305" i="2"/>
  <c r="BH305" i="2"/>
  <c r="BG305" i="2"/>
  <c r="BF305" i="2"/>
  <c r="T305" i="2"/>
  <c r="T304" i="2"/>
  <c r="R305" i="2"/>
  <c r="P305" i="2"/>
  <c r="P304" i="2"/>
  <c r="BK305" i="2"/>
  <c r="J305" i="2"/>
  <c r="BE305" i="2" s="1"/>
  <c r="BI298" i="2"/>
  <c r="BH298" i="2"/>
  <c r="BG298" i="2"/>
  <c r="BF298" i="2"/>
  <c r="T298" i="2"/>
  <c r="R298" i="2"/>
  <c r="P298" i="2"/>
  <c r="BK298" i="2"/>
  <c r="J298" i="2"/>
  <c r="BE298" i="2"/>
  <c r="BI295" i="2"/>
  <c r="BH295" i="2"/>
  <c r="BG295" i="2"/>
  <c r="BF295" i="2"/>
  <c r="T295" i="2"/>
  <c r="R295" i="2"/>
  <c r="P295" i="2"/>
  <c r="BK295" i="2"/>
  <c r="J295" i="2"/>
  <c r="BE295" i="2"/>
  <c r="BI290" i="2"/>
  <c r="BH290" i="2"/>
  <c r="BG290" i="2"/>
  <c r="BF290" i="2"/>
  <c r="T290" i="2"/>
  <c r="R290" i="2"/>
  <c r="P290" i="2"/>
  <c r="BK290" i="2"/>
  <c r="J290" i="2"/>
  <c r="BE290" i="2"/>
  <c r="BI282" i="2"/>
  <c r="BH282" i="2"/>
  <c r="BG282" i="2"/>
  <c r="BF282" i="2"/>
  <c r="T282" i="2"/>
  <c r="R282" i="2"/>
  <c r="P282" i="2"/>
  <c r="BK282" i="2"/>
  <c r="J282" i="2"/>
  <c r="BE282" i="2"/>
  <c r="BI278" i="2"/>
  <c r="BH278" i="2"/>
  <c r="BG278" i="2"/>
  <c r="BF278" i="2"/>
  <c r="T278" i="2"/>
  <c r="R278" i="2"/>
  <c r="P278" i="2"/>
  <c r="BK278" i="2"/>
  <c r="J278" i="2"/>
  <c r="BE278" i="2"/>
  <c r="BI271" i="2"/>
  <c r="BH271" i="2"/>
  <c r="BG271" i="2"/>
  <c r="BF271" i="2"/>
  <c r="T271" i="2"/>
  <c r="R271" i="2"/>
  <c r="P271" i="2"/>
  <c r="BK271" i="2"/>
  <c r="J271" i="2"/>
  <c r="BE271" i="2"/>
  <c r="BI265" i="2"/>
  <c r="BH265" i="2"/>
  <c r="BG265" i="2"/>
  <c r="BF265" i="2"/>
  <c r="T265" i="2"/>
  <c r="R265" i="2"/>
  <c r="P265" i="2"/>
  <c r="BK265" i="2"/>
  <c r="J265" i="2"/>
  <c r="BE265" i="2"/>
  <c r="BI259" i="2"/>
  <c r="BH259" i="2"/>
  <c r="BG259" i="2"/>
  <c r="BF259" i="2"/>
  <c r="T259" i="2"/>
  <c r="R259" i="2"/>
  <c r="P259" i="2"/>
  <c r="BK259" i="2"/>
  <c r="J259" i="2"/>
  <c r="BE259" i="2"/>
  <c r="BI253" i="2"/>
  <c r="BH253" i="2"/>
  <c r="BG253" i="2"/>
  <c r="BF253" i="2"/>
  <c r="T253" i="2"/>
  <c r="R253" i="2"/>
  <c r="P253" i="2"/>
  <c r="BK253" i="2"/>
  <c r="J253" i="2"/>
  <c r="BE253" i="2"/>
  <c r="BI249" i="2"/>
  <c r="BH249" i="2"/>
  <c r="BG249" i="2"/>
  <c r="BF249" i="2"/>
  <c r="T249" i="2"/>
  <c r="R249" i="2"/>
  <c r="P249" i="2"/>
  <c r="BK249" i="2"/>
  <c r="J249" i="2"/>
  <c r="BE249" i="2"/>
  <c r="BI240" i="2"/>
  <c r="BH240" i="2"/>
  <c r="BG240" i="2"/>
  <c r="BF240" i="2"/>
  <c r="T240" i="2"/>
  <c r="R240" i="2"/>
  <c r="P240" i="2"/>
  <c r="BK240" i="2"/>
  <c r="J240" i="2"/>
  <c r="BE240" i="2"/>
  <c r="BI237" i="2"/>
  <c r="BH237" i="2"/>
  <c r="BG237" i="2"/>
  <c r="BF237" i="2"/>
  <c r="T237" i="2"/>
  <c r="R237" i="2"/>
  <c r="P237" i="2"/>
  <c r="BK237" i="2"/>
  <c r="J237" i="2"/>
  <c r="BE237" i="2"/>
  <c r="BI234" i="2"/>
  <c r="BH234" i="2"/>
  <c r="BG234" i="2"/>
  <c r="BF234" i="2"/>
  <c r="T234" i="2"/>
  <c r="R234" i="2"/>
  <c r="P234" i="2"/>
  <c r="BK234" i="2"/>
  <c r="J234" i="2"/>
  <c r="BE234" i="2"/>
  <c r="BI231" i="2"/>
  <c r="BH231" i="2"/>
  <c r="BG231" i="2"/>
  <c r="BF231" i="2"/>
  <c r="T231" i="2"/>
  <c r="R231" i="2"/>
  <c r="P231" i="2"/>
  <c r="BK231" i="2"/>
  <c r="J231" i="2"/>
  <c r="BE231" i="2"/>
  <c r="BI228" i="2"/>
  <c r="BH228" i="2"/>
  <c r="BG228" i="2"/>
  <c r="BF228" i="2"/>
  <c r="T228" i="2"/>
  <c r="R228" i="2"/>
  <c r="P228" i="2"/>
  <c r="BK228" i="2"/>
  <c r="J228" i="2"/>
  <c r="BE228" i="2"/>
  <c r="BI226" i="2"/>
  <c r="BH226" i="2"/>
  <c r="BG226" i="2"/>
  <c r="BF226" i="2"/>
  <c r="T226" i="2"/>
  <c r="R226" i="2"/>
  <c r="P226" i="2"/>
  <c r="BK226" i="2"/>
  <c r="J226" i="2"/>
  <c r="BE226" i="2"/>
  <c r="BI223" i="2"/>
  <c r="BH223" i="2"/>
  <c r="BG223" i="2"/>
  <c r="BF223" i="2"/>
  <c r="T223" i="2"/>
  <c r="R223" i="2"/>
  <c r="P223" i="2"/>
  <c r="BK223" i="2"/>
  <c r="J223" i="2"/>
  <c r="BE223" i="2"/>
  <c r="BI220" i="2"/>
  <c r="BH220" i="2"/>
  <c r="BG220" i="2"/>
  <c r="BF220" i="2"/>
  <c r="T220" i="2"/>
  <c r="R220" i="2"/>
  <c r="P220" i="2"/>
  <c r="BK220" i="2"/>
  <c r="J220" i="2"/>
  <c r="BE220" i="2"/>
  <c r="BI217" i="2"/>
  <c r="BH217" i="2"/>
  <c r="BG217" i="2"/>
  <c r="BF217" i="2"/>
  <c r="T217" i="2"/>
  <c r="R217" i="2"/>
  <c r="R203" i="2" s="1"/>
  <c r="P217" i="2"/>
  <c r="BK217" i="2"/>
  <c r="J217" i="2"/>
  <c r="BE217" i="2"/>
  <c r="BI209" i="2"/>
  <c r="BH209" i="2"/>
  <c r="BG209" i="2"/>
  <c r="BF209" i="2"/>
  <c r="T209" i="2"/>
  <c r="R209" i="2"/>
  <c r="P209" i="2"/>
  <c r="BK209" i="2"/>
  <c r="BK203" i="2" s="1"/>
  <c r="J203" i="2" s="1"/>
  <c r="J63" i="2" s="1"/>
  <c r="J209" i="2"/>
  <c r="BE209" i="2"/>
  <c r="BI204" i="2"/>
  <c r="BH204" i="2"/>
  <c r="BG204" i="2"/>
  <c r="BF204" i="2"/>
  <c r="T204" i="2"/>
  <c r="T203" i="2"/>
  <c r="R204" i="2"/>
  <c r="P204" i="2"/>
  <c r="P203" i="2"/>
  <c r="BK204" i="2"/>
  <c r="J204" i="2"/>
  <c r="BE204" i="2" s="1"/>
  <c r="BI196" i="2"/>
  <c r="BH196" i="2"/>
  <c r="BG196" i="2"/>
  <c r="BF196" i="2"/>
  <c r="T196" i="2"/>
  <c r="R196" i="2"/>
  <c r="P196" i="2"/>
  <c r="BK196" i="2"/>
  <c r="J196" i="2"/>
  <c r="BE196" i="2"/>
  <c r="BI192" i="2"/>
  <c r="BH192" i="2"/>
  <c r="BG192" i="2"/>
  <c r="BF192" i="2"/>
  <c r="T192" i="2"/>
  <c r="R192" i="2"/>
  <c r="P192" i="2"/>
  <c r="BK192" i="2"/>
  <c r="J192" i="2"/>
  <c r="BE192" i="2"/>
  <c r="BI189" i="2"/>
  <c r="BH189" i="2"/>
  <c r="BG189" i="2"/>
  <c r="BF189" i="2"/>
  <c r="T189" i="2"/>
  <c r="R189" i="2"/>
  <c r="P189" i="2"/>
  <c r="BK189" i="2"/>
  <c r="J189" i="2"/>
  <c r="BE189" i="2"/>
  <c r="BI186" i="2"/>
  <c r="BH186" i="2"/>
  <c r="BG186" i="2"/>
  <c r="BF186" i="2"/>
  <c r="T186" i="2"/>
  <c r="R186" i="2"/>
  <c r="P186" i="2"/>
  <c r="BK186" i="2"/>
  <c r="J186" i="2"/>
  <c r="BE186" i="2"/>
  <c r="BI183" i="2"/>
  <c r="BH183" i="2"/>
  <c r="BG183" i="2"/>
  <c r="BF183" i="2"/>
  <c r="T183" i="2"/>
  <c r="R183" i="2"/>
  <c r="P183" i="2"/>
  <c r="BK183" i="2"/>
  <c r="J183" i="2"/>
  <c r="BE183" i="2"/>
  <c r="BI180" i="2"/>
  <c r="BH180" i="2"/>
  <c r="BG180" i="2"/>
  <c r="BF180" i="2"/>
  <c r="T180" i="2"/>
  <c r="R180" i="2"/>
  <c r="P180" i="2"/>
  <c r="BK180" i="2"/>
  <c r="J180" i="2"/>
  <c r="BE180" i="2"/>
  <c r="BI177" i="2"/>
  <c r="BH177" i="2"/>
  <c r="BG177" i="2"/>
  <c r="BF177" i="2"/>
  <c r="T177" i="2"/>
  <c r="R177" i="2"/>
  <c r="P177" i="2"/>
  <c r="BK177" i="2"/>
  <c r="J177" i="2"/>
  <c r="BE177" i="2"/>
  <c r="BI171" i="2"/>
  <c r="BH171" i="2"/>
  <c r="BG171" i="2"/>
  <c r="BF171" i="2"/>
  <c r="T171" i="2"/>
  <c r="R171" i="2"/>
  <c r="P171" i="2"/>
  <c r="BK171" i="2"/>
  <c r="J171" i="2"/>
  <c r="BE171" i="2"/>
  <c r="BI169" i="2"/>
  <c r="BH169" i="2"/>
  <c r="BG169" i="2"/>
  <c r="BF169" i="2"/>
  <c r="T169" i="2"/>
  <c r="R169" i="2"/>
  <c r="P169" i="2"/>
  <c r="BK169" i="2"/>
  <c r="J169" i="2"/>
  <c r="BE169" i="2"/>
  <c r="BI166" i="2"/>
  <c r="BH166" i="2"/>
  <c r="BG166" i="2"/>
  <c r="BF166" i="2"/>
  <c r="T166" i="2"/>
  <c r="R166" i="2"/>
  <c r="P166" i="2"/>
  <c r="BK166" i="2"/>
  <c r="J166" i="2"/>
  <c r="BE166" i="2"/>
  <c r="BI163" i="2"/>
  <c r="BH163" i="2"/>
  <c r="BG163" i="2"/>
  <c r="BF163" i="2"/>
  <c r="T163" i="2"/>
  <c r="R163" i="2"/>
  <c r="P163" i="2"/>
  <c r="BK163" i="2"/>
  <c r="J163" i="2"/>
  <c r="BE163" i="2"/>
  <c r="BI157" i="2"/>
  <c r="BH157" i="2"/>
  <c r="BG157" i="2"/>
  <c r="BF157" i="2"/>
  <c r="T157" i="2"/>
  <c r="T156" i="2"/>
  <c r="R157" i="2"/>
  <c r="R156" i="2"/>
  <c r="P157" i="2"/>
  <c r="P156" i="2"/>
  <c r="BK157" i="2"/>
  <c r="BK156" i="2"/>
  <c r="J156" i="2" s="1"/>
  <c r="J62" i="2" s="1"/>
  <c r="J157" i="2"/>
  <c r="BE157" i="2" s="1"/>
  <c r="BI154" i="2"/>
  <c r="BH154" i="2"/>
  <c r="BG154" i="2"/>
  <c r="BF154" i="2"/>
  <c r="T154" i="2"/>
  <c r="R154" i="2"/>
  <c r="P154" i="2"/>
  <c r="BK154" i="2"/>
  <c r="J154" i="2"/>
  <c r="BE154" i="2"/>
  <c r="BI151" i="2"/>
  <c r="BH151" i="2"/>
  <c r="BG151" i="2"/>
  <c r="BF151" i="2"/>
  <c r="T151" i="2"/>
  <c r="R151" i="2"/>
  <c r="P151" i="2"/>
  <c r="BK151" i="2"/>
  <c r="J151" i="2"/>
  <c r="BE151" i="2"/>
  <c r="BI141" i="2"/>
  <c r="BH141" i="2"/>
  <c r="BG141" i="2"/>
  <c r="BF141" i="2"/>
  <c r="T141" i="2"/>
  <c r="R141" i="2"/>
  <c r="P141" i="2"/>
  <c r="BK141" i="2"/>
  <c r="J141" i="2"/>
  <c r="BE141" i="2"/>
  <c r="BI139" i="2"/>
  <c r="BH139" i="2"/>
  <c r="BG139" i="2"/>
  <c r="BF139" i="2"/>
  <c r="T139" i="2"/>
  <c r="R139" i="2"/>
  <c r="P139" i="2"/>
  <c r="BK139" i="2"/>
  <c r="J139" i="2"/>
  <c r="BE139" i="2"/>
  <c r="BI137" i="2"/>
  <c r="BH137" i="2"/>
  <c r="BG137" i="2"/>
  <c r="BF137" i="2"/>
  <c r="T137" i="2"/>
  <c r="R137" i="2"/>
  <c r="P137" i="2"/>
  <c r="BK137" i="2"/>
  <c r="J137" i="2"/>
  <c r="BE137" i="2"/>
  <c r="BI132" i="2"/>
  <c r="BH132" i="2"/>
  <c r="BG132" i="2"/>
  <c r="BF132" i="2"/>
  <c r="T132" i="2"/>
  <c r="R132" i="2"/>
  <c r="P132" i="2"/>
  <c r="BK132" i="2"/>
  <c r="J132" i="2"/>
  <c r="BE132" i="2"/>
  <c r="BI120" i="2"/>
  <c r="BH120" i="2"/>
  <c r="BG120" i="2"/>
  <c r="BF120" i="2"/>
  <c r="T120" i="2"/>
  <c r="R120" i="2"/>
  <c r="P120" i="2"/>
  <c r="BK120" i="2"/>
  <c r="J120" i="2"/>
  <c r="BE120" i="2"/>
  <c r="BI116" i="2"/>
  <c r="BH116" i="2"/>
  <c r="BG116" i="2"/>
  <c r="BF116" i="2"/>
  <c r="T116" i="2"/>
  <c r="R116" i="2"/>
  <c r="P116" i="2"/>
  <c r="BK116" i="2"/>
  <c r="J116" i="2"/>
  <c r="BE116" i="2"/>
  <c r="BI113" i="2"/>
  <c r="BH113" i="2"/>
  <c r="BG113" i="2"/>
  <c r="BF113" i="2"/>
  <c r="T113" i="2"/>
  <c r="T112" i="2"/>
  <c r="T111" i="2" s="1"/>
  <c r="R113" i="2"/>
  <c r="R112" i="2"/>
  <c r="R111" i="2" s="1"/>
  <c r="P113" i="2"/>
  <c r="P112" i="2"/>
  <c r="P111" i="2" s="1"/>
  <c r="P110" i="2" s="1"/>
  <c r="AU56" i="1" s="1"/>
  <c r="AU55" i="1" s="1"/>
  <c r="BK113" i="2"/>
  <c r="BK112" i="2" s="1"/>
  <c r="J113" i="2"/>
  <c r="BE113" i="2" s="1"/>
  <c r="J107" i="2"/>
  <c r="J106" i="2"/>
  <c r="F106" i="2"/>
  <c r="F104" i="2"/>
  <c r="E102" i="2"/>
  <c r="J55" i="2"/>
  <c r="J54" i="2"/>
  <c r="F54" i="2"/>
  <c r="F52" i="2"/>
  <c r="E50" i="2"/>
  <c r="J18" i="2"/>
  <c r="E18" i="2"/>
  <c r="F107" i="2" s="1"/>
  <c r="J17" i="2"/>
  <c r="J12" i="2"/>
  <c r="J104" i="2" s="1"/>
  <c r="J52" i="2"/>
  <c r="E7" i="2"/>
  <c r="E100" i="2"/>
  <c r="E48" i="2"/>
  <c r="AS55" i="1"/>
  <c r="AS54" i="1"/>
  <c r="L50" i="1"/>
  <c r="AM50" i="1"/>
  <c r="AM49" i="1"/>
  <c r="L49" i="1"/>
  <c r="AM47" i="1"/>
  <c r="L47" i="1"/>
  <c r="L45" i="1"/>
  <c r="L44" i="1"/>
  <c r="F37" i="2" l="1"/>
  <c r="BD56" i="1" s="1"/>
  <c r="BD55" i="1" s="1"/>
  <c r="F36" i="2"/>
  <c r="BC56" i="1" s="1"/>
  <c r="BC55" i="1" s="1"/>
  <c r="AY55" i="1" s="1"/>
  <c r="J34" i="2"/>
  <c r="AW56" i="1" s="1"/>
  <c r="BK1885" i="2"/>
  <c r="J1885" i="2" s="1"/>
  <c r="J90" i="2" s="1"/>
  <c r="J82" i="5"/>
  <c r="J60" i="5" s="1"/>
  <c r="BK81" i="5"/>
  <c r="J81" i="5" s="1"/>
  <c r="J30" i="5" s="1"/>
  <c r="F33" i="5"/>
  <c r="AZ59" i="1" s="1"/>
  <c r="F55" i="4"/>
  <c r="F55" i="2"/>
  <c r="F34" i="6"/>
  <c r="BA60" i="1" s="1"/>
  <c r="BK81" i="6"/>
  <c r="J81" i="6" s="1"/>
  <c r="J60" i="6" s="1"/>
  <c r="F37" i="6"/>
  <c r="BD60" i="1" s="1"/>
  <c r="J34" i="6"/>
  <c r="AW60" i="1" s="1"/>
  <c r="F36" i="6"/>
  <c r="BC60" i="1" s="1"/>
  <c r="F35" i="6"/>
  <c r="BB60" i="1" s="1"/>
  <c r="BB54" i="1" s="1"/>
  <c r="J33" i="6"/>
  <c r="AV60" i="1" s="1"/>
  <c r="AX55" i="1"/>
  <c r="J33" i="2"/>
  <c r="AV56" i="1" s="1"/>
  <c r="AT56" i="1" s="1"/>
  <c r="F33" i="2"/>
  <c r="AZ56" i="1" s="1"/>
  <c r="AZ55" i="1" s="1"/>
  <c r="BK111" i="2"/>
  <c r="J112" i="2"/>
  <c r="J61" i="2" s="1"/>
  <c r="AU54" i="1"/>
  <c r="R790" i="2"/>
  <c r="R110" i="2" s="1"/>
  <c r="BK790" i="2"/>
  <c r="J790" i="2" s="1"/>
  <c r="J73" i="2" s="1"/>
  <c r="J791" i="2"/>
  <c r="J74" i="2" s="1"/>
  <c r="T790" i="2"/>
  <c r="T110" i="2" s="1"/>
  <c r="R94" i="4"/>
  <c r="F34" i="2"/>
  <c r="BA56" i="1" s="1"/>
  <c r="BA55" i="1" s="1"/>
  <c r="T1468" i="2"/>
  <c r="F35" i="3"/>
  <c r="AZ57" i="1" s="1"/>
  <c r="T94" i="3"/>
  <c r="T93" i="3" s="1"/>
  <c r="J56" i="3"/>
  <c r="J87" i="3"/>
  <c r="F33" i="4"/>
  <c r="AZ58" i="1" s="1"/>
  <c r="P95" i="4"/>
  <c r="P94" i="4" s="1"/>
  <c r="AU58" i="1" s="1"/>
  <c r="T95" i="4"/>
  <c r="T94" i="4" s="1"/>
  <c r="J52" i="5"/>
  <c r="J75" i="5"/>
  <c r="F55" i="6"/>
  <c r="F77" i="6"/>
  <c r="J35" i="3"/>
  <c r="AV57" i="1" s="1"/>
  <c r="AT57" i="1" s="1"/>
  <c r="BK95" i="4"/>
  <c r="J83" i="5"/>
  <c r="J61" i="5" s="1"/>
  <c r="F34" i="5"/>
  <c r="BA59" i="1" s="1"/>
  <c r="F59" i="3"/>
  <c r="F90" i="3"/>
  <c r="BK94" i="3"/>
  <c r="E71" i="5"/>
  <c r="F55" i="5"/>
  <c r="F78" i="5"/>
  <c r="J52" i="6"/>
  <c r="J74" i="6"/>
  <c r="J33" i="4"/>
  <c r="AV58" i="1" s="1"/>
  <c r="AT58" i="1" s="1"/>
  <c r="BK135" i="4"/>
  <c r="J135" i="4" s="1"/>
  <c r="J67" i="4" s="1"/>
  <c r="R135" i="4"/>
  <c r="F33" i="6"/>
  <c r="AZ60" i="1" s="1"/>
  <c r="BC54" i="1" l="1"/>
  <c r="AY54" i="1" s="1"/>
  <c r="BD54" i="1"/>
  <c r="W33" i="1" s="1"/>
  <c r="J59" i="5"/>
  <c r="BK80" i="6"/>
  <c r="J80" i="6" s="1"/>
  <c r="J59" i="6" s="1"/>
  <c r="AT60" i="1"/>
  <c r="AV55" i="1"/>
  <c r="AZ54" i="1"/>
  <c r="BK94" i="4"/>
  <c r="J94" i="4" s="1"/>
  <c r="J95" i="4"/>
  <c r="J60" i="4" s="1"/>
  <c r="J39" i="5"/>
  <c r="AG59" i="1"/>
  <c r="AN59" i="1" s="1"/>
  <c r="W32" i="1"/>
  <c r="J94" i="3"/>
  <c r="J64" i="3" s="1"/>
  <c r="BK93" i="3"/>
  <c r="J93" i="3" s="1"/>
  <c r="J111" i="2"/>
  <c r="J60" i="2" s="1"/>
  <c r="BK110" i="2"/>
  <c r="J110" i="2" s="1"/>
  <c r="AW55" i="1"/>
  <c r="BA54" i="1"/>
  <c r="AX54" i="1"/>
  <c r="W31" i="1"/>
  <c r="J30" i="6" l="1"/>
  <c r="J39" i="6" s="1"/>
  <c r="J32" i="3"/>
  <c r="J63" i="3"/>
  <c r="J59" i="4"/>
  <c r="J30" i="4"/>
  <c r="W30" i="1"/>
  <c r="AW54" i="1"/>
  <c r="AK30" i="1" s="1"/>
  <c r="J59" i="2"/>
  <c r="J30" i="2"/>
  <c r="AV54" i="1"/>
  <c r="W29" i="1"/>
  <c r="AT55" i="1"/>
  <c r="AG60" i="1" l="1"/>
  <c r="AN60" i="1" s="1"/>
  <c r="J39" i="2"/>
  <c r="AG56" i="1"/>
  <c r="AG58" i="1"/>
  <c r="AN58" i="1" s="1"/>
  <c r="J39" i="4"/>
  <c r="AK29" i="1"/>
  <c r="AT54" i="1"/>
  <c r="J41" i="3"/>
  <c r="AG57" i="1"/>
  <c r="AN57" i="1" s="1"/>
  <c r="AN56" i="1" l="1"/>
  <c r="AG55" i="1"/>
  <c r="AG54" i="1" l="1"/>
  <c r="AN55" i="1"/>
  <c r="AK26" i="1" l="1"/>
  <c r="AK35" i="1" s="1"/>
  <c r="AN54" i="1"/>
</calcChain>
</file>

<file path=xl/sharedStrings.xml><?xml version="1.0" encoding="utf-8"?>
<sst xmlns="http://schemas.openxmlformats.org/spreadsheetml/2006/main" count="24423" uniqueCount="3278">
  <si>
    <t>Export Komplet</t>
  </si>
  <si>
    <t>VZ</t>
  </si>
  <si>
    <t>2.0</t>
  </si>
  <si>
    <t>ZAMOK</t>
  </si>
  <si>
    <t>False</t>
  </si>
  <si>
    <t>{a3fa8408-cbbc-4044-8369-4ec324cc6be7}</t>
  </si>
  <si>
    <t>0,01</t>
  </si>
  <si>
    <t>21</t>
  </si>
  <si>
    <t>15</t>
  </si>
  <si>
    <t>REKAPITULACE STAVBY</t>
  </si>
  <si>
    <t>v ---  níže se nacházejí doplnkové a pomocné údaje k sestavám  --- v</t>
  </si>
  <si>
    <t>Návod na vyplnění</t>
  </si>
  <si>
    <t>0,001</t>
  </si>
  <si>
    <t>Kód:</t>
  </si>
  <si>
    <t>EM2019-184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</si>
  <si>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</si>
  <si>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</si>
  <si>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Vlaštovičky HASIČSKÁ ZBROJNICE</t>
  </si>
  <si>
    <t>KSO:</t>
  </si>
  <si>
    <t>801 67</t>
  </si>
  <si>
    <t>CC-CZ:</t>
  </si>
  <si>
    <t/>
  </si>
  <si>
    <t>Místo:</t>
  </si>
  <si>
    <t>Opava Vlaštovičky</t>
  </si>
  <si>
    <t>Datum:</t>
  </si>
  <si>
    <t>15.4.2019</t>
  </si>
  <si>
    <t>CZ-CPV:</t>
  </si>
  <si>
    <t>45216121-8</t>
  </si>
  <si>
    <t>Zadavatel:</t>
  </si>
  <si>
    <t>IČ:</t>
  </si>
  <si>
    <t>Statutární město opava</t>
  </si>
  <si>
    <t>DIČ:</t>
  </si>
  <si>
    <t>Uchazeč:</t>
  </si>
  <si>
    <t>Vyplň údaj</t>
  </si>
  <si>
    <t>Projektant:</t>
  </si>
  <si>
    <t>Ateliér EMMET s.r.o.</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</si>
  <si>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</si>
  <si>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</si>
  <si>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</si>
  <si>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</si>
  <si>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</si>
  <si>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</si>
  <si>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</si>
  <si>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</si>
  <si>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</si>
  <si>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</si>
  <si>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</si>
  <si>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</si>
  <si>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</si>
  <si>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</si>
  <si>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</si>
  <si>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</si>
  <si>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</si>
  <si>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</si>
  <si>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</si>
  <si>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</si>
  <si>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</si>
  <si>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</si>
  <si>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</si>
  <si>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</si>
  <si>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</si>
  <si>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</si>
  <si>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</si>
  <si>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</si>
  <si>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</si>
  <si>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</si>
  <si>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</si>
  <si>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</si>
  <si>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</si>
  <si>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</si>
  <si>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</si>
  <si>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</si>
  <si>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</si>
  <si>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</si>
  <si>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</si>
  <si>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</si>
  <si>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</si>
  <si>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</si>
  <si>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</si>
  <si>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Hasičská zbrojnice</t>
  </si>
  <si>
    <t>STA</t>
  </si>
  <si>
    <t>1</t>
  </si>
  <si>
    <t>{9a143661-8c67-47ca-9d83-4ebc241a3bc3}</t>
  </si>
  <si>
    <t>2</t>
  </si>
  <si>
    <t>/</t>
  </si>
  <si>
    <t>Soupis</t>
  </si>
  <si>
    <t>###NOINSERT###</t>
  </si>
  <si>
    <t>SO 01a</t>
  </si>
  <si>
    <t>Venkovní plochy</t>
  </si>
  <si>
    <t>{9b49db5d-09b4-4d36-aec6-d953f19ff62f}</t>
  </si>
  <si>
    <t>SO 02</t>
  </si>
  <si>
    <t>Úprava přístřešku</t>
  </si>
  <si>
    <t>{094a7cd1-e750-418a-9809-f6e075a2ef9f}</t>
  </si>
  <si>
    <t>SO 03</t>
  </si>
  <si>
    <t>Přípojka splaškové kanalizace</t>
  </si>
  <si>
    <t>{0e77233d-d214-44af-8137-ace35a5c2a56}</t>
  </si>
  <si>
    <t>VN a ON</t>
  </si>
  <si>
    <t>Vedlejší a ostatní náklady</t>
  </si>
  <si>
    <t>{10ed7580-70ef-4079-a1fe-78f3f9c59d91}</t>
  </si>
  <si>
    <t>KRYCÍ LIST SOUPISU PRACÍ</t>
  </si>
  <si>
    <t>Objekt:</t>
  </si>
  <si>
    <t>SO 01 - Hasičská zbrojnice</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</si>
  <si>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</si>
  <si>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</si>
  <si>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</si>
  <si>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</si>
  <si>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</si>
  <si>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</si>
  <si>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</si>
  <si>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</si>
  <si>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</si>
  <si>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61 - Úprava povrchů vnitřních</t>
  </si>
  <si>
    <t xml:space="preserve">    62 - Úprava povrchů vnějších</t>
  </si>
  <si>
    <t xml:space="preserve">    63 - Podlahy a podlahové konstrukce</t>
  </si>
  <si>
    <t xml:space="preserve">    64 - Osazování výplní otvorů</t>
  </si>
  <si>
    <t xml:space="preserve">    94 - Lešení a stavební výtahy</t>
  </si>
  <si>
    <t xml:space="preserve">    95 - Různé dokončovací konstrukce a práce pozemních staveb</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</si>
  <si>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</si>
  <si>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</si>
  <si>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</si>
  <si>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</si>
  <si>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</si>
  <si>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</si>
  <si>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725 - Zdravotechnika - zařizovací předměty</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</si>
  <si>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</si>
  <si>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</si>
  <si>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</si>
  <si>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</si>
  <si>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</si>
  <si>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</si>
  <si>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</si>
  <si>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</si>
  <si>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</si>
  <si>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Nátěry</t>
  </si>
  <si>
    <t xml:space="preserve">    784 - Dokončovací práce - malby a tapety</t>
  </si>
  <si>
    <t xml:space="preserve">    786 - Dokončovací práce - čalounické úpravy</t>
  </si>
  <si>
    <t xml:space="preserve">    799 - Samostatné rozpočty prací PSV</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</si>
  <si>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</si>
  <si>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</si>
  <si>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</si>
  <si>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</si>
  <si>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</si>
  <si>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</si>
  <si>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</si>
  <si>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</si>
  <si>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</si>
  <si>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</si>
  <si>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</si>
  <si>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</si>
  <si>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</si>
  <si>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</si>
  <si>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</si>
  <si>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</si>
  <si>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</si>
  <si>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</si>
  <si>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</si>
  <si>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</si>
  <si>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</si>
  <si>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2019 01</t>
  </si>
  <si>
    <t>4</t>
  </si>
  <si>
    <t>1218402766</t>
  </si>
  <si>
    <t>VV</t>
  </si>
  <si>
    <t xml:space="preserve">" sejmuí ornice v ploše stavby" </t>
  </si>
  <si>
    <t>" ornice bude požita pro sadové úpravy" (11,4*22,2-11,93*1,8)*0,2</t>
  </si>
  <si>
    <t>122201101</t>
  </si>
  <si>
    <t>Odkopávky a prokopávky nezapažené s přehozením výkopku na vzdálenost do 3 m nebo s naložením na dopravní prostředek v hornině tř. 3 do 100 m3</t>
  </si>
  <si>
    <t>-1240049530</t>
  </si>
  <si>
    <t xml:space="preserve">" viz. půdorys základů - odkopávka před výkopem základových rýh" </t>
  </si>
  <si>
    <t xml:space="preserve">" průmětrná hl. odkopávky 0,15 m" </t>
  </si>
  <si>
    <t>12,857*10,2*0,15</t>
  </si>
  <si>
    <t>3</t>
  </si>
  <si>
    <t>132101201</t>
  </si>
  <si>
    <t>Hloubení zapažených i nezapažených rýh šířky přes 600 do 2 000 mm s urovnáním dna do předepsaného profilu a spádu v horninách tř. 1 a 2 do 100 m3</t>
  </si>
  <si>
    <t>765826286</t>
  </si>
  <si>
    <t xml:space="preserve">" viz. půdorys základů " </t>
  </si>
  <si>
    <t xml:space="preserve">" rýhy pro základy + 0,6 m pracovní prostor na každé straně+ svahování" </t>
  </si>
  <si>
    <t xml:space="preserve">" výkop pro posyp" </t>
  </si>
  <si>
    <t>(18,8*2+6,8*2+6,8+7,65+1,975)*0,6*0,1+(0,9*0,4)*0,1</t>
  </si>
  <si>
    <t xml:space="preserve">" pro základové konstrukce" </t>
  </si>
  <si>
    <t>(18,8*2+6,8*2+7,65+1,975)*0,6*0,88+6,8*0,735*0,6+(0,9*0,4)*0,65</t>
  </si>
  <si>
    <t>" průměrná výšky výkopu pracovních spár je 0,9 m</t>
  </si>
  <si>
    <t>(18,8*2+8,0*2+0,6*4)*0,6*0,9+6,8*0,6*0,9*2+7,65*0,6*0,9*2+1,975*0,6*0,9*2</t>
  </si>
  <si>
    <t>(8,4*2+6,3*2)*0,6*0,9</t>
  </si>
  <si>
    <t>(18,8*2+6,8*2)*0,9*0,9/2+(5,6*2+8,4*2)*0,9*0,9/2+(6,3*3,125+4,525*0,75)*0,9</t>
  </si>
  <si>
    <t>Součet</t>
  </si>
  <si>
    <t>162701103</t>
  </si>
  <si>
    <t>Vodorovné přemístění výkopku nebo sypaniny po suchu na obvyklém dopravním prostředku, bez naložení výkopku, avšak se složením bez rozhrnutí z horniny tř. 1 až 4 na vzdálenost přes 7 000 do 8 000 m</t>
  </si>
  <si>
    <t>-526526617</t>
  </si>
  <si>
    <t xml:space="preserve">" předpoklad odvoz zeminy na shládku Holasovice 8 km" </t>
  </si>
  <si>
    <t>19,671+156,146-122,70</t>
  </si>
  <si>
    <t>" odpočet pro zásyp po vykácených stromech" -1,0*1,0*1,0*5</t>
  </si>
  <si>
    <t>5</t>
  </si>
  <si>
    <t>171201201</t>
  </si>
  <si>
    <t>Uložení sypaniny na skládky</t>
  </si>
  <si>
    <t>1752748241</t>
  </si>
  <si>
    <t>" předpoklad odvoz zeminy na shládku Holasovice 8 km"  48,117</t>
  </si>
  <si>
    <t>6</t>
  </si>
  <si>
    <t>171201211</t>
  </si>
  <si>
    <t>Poplatek za uložení stavebního odpadu na skládce (skládkovné) zeminy a kameniva zatříděného do Katalogu odpadů pod kódem 170 504</t>
  </si>
  <si>
    <t>t</t>
  </si>
  <si>
    <t>1304964036</t>
  </si>
  <si>
    <t>" předpoklad odvoz zeminy na shládku Holasovice 8 km"  48,117*1,65</t>
  </si>
  <si>
    <t>7</t>
  </si>
  <si>
    <t>174101101</t>
  </si>
  <si>
    <t>Zásyp sypaninou z jakékoliv horniny s uložením výkopku ve vrstvách se zhutněním jam, šachet, rýh nebo kolem objektů v těchto vykopávkách</t>
  </si>
  <si>
    <t>-1741931201</t>
  </si>
  <si>
    <t xml:space="preserve">" zpětný zásyp  původní zeminou" </t>
  </si>
  <si>
    <t>" průměrná výšky výkopu pro pracovní prostor je 0,9 m</t>
  </si>
  <si>
    <t>" potřebné vyrovnání pod podkladní násyp" 7,5*8,0*0,1</t>
  </si>
  <si>
    <t>8</t>
  </si>
  <si>
    <t>174201202</t>
  </si>
  <si>
    <t>Zásyp jam po pařezech výkopkem z horniny získané při dobývání pařezů s hrubým urovnáním povrchu zasypávky průměru pařezu přes 300 do 500 mm</t>
  </si>
  <si>
    <t>kus</t>
  </si>
  <si>
    <t>-130606414</t>
  </si>
  <si>
    <t xml:space="preserve">" viz. celková situace" </t>
  </si>
  <si>
    <t>" zásyp zeminou z výkopu 1/2 objemu" 5</t>
  </si>
  <si>
    <t>9</t>
  </si>
  <si>
    <t>181951102</t>
  </si>
  <si>
    <t>Úprava pláně vyrovnáním výškových rozdílů v hornině tř. 1 až 4 se zhutněním</t>
  </si>
  <si>
    <t>m2</t>
  </si>
  <si>
    <t>-1420174457</t>
  </si>
  <si>
    <t>" úprava pláně před prováděním hutněného násypu" 20,0*10,0</t>
  </si>
  <si>
    <t>Zakládání</t>
  </si>
  <si>
    <t>10</t>
  </si>
  <si>
    <t>271572211</t>
  </si>
  <si>
    <t>Podsyp pod základové konstrukce se zhutněním a urovnáním povrchu ze štěrkopísku netříděného</t>
  </si>
  <si>
    <t>1666784411</t>
  </si>
  <si>
    <t xml:space="preserve">" podsyp po základovou deskou" </t>
  </si>
  <si>
    <t>(4,65*7,8+2,125*5,95+1,5*2,225+7,2*9,9)*0,150</t>
  </si>
  <si>
    <t xml:space="preserve"> " podsyp pod základové pasy" (8,0*2+17,6*2+6,8+7,65+1,975+0,9)*0,6*0,1</t>
  </si>
  <si>
    <t>11</t>
  </si>
  <si>
    <t>273321411</t>
  </si>
  <si>
    <t>Základy z betonu železového (bez výztuže) desky z betonu bez zvláštních nároků na prostředí tř. C 20/25</t>
  </si>
  <si>
    <t>-8598902</t>
  </si>
  <si>
    <t xml:space="preserve">" vyztužení podkladní beton" </t>
  </si>
  <si>
    <t>" viz. půdorys základů a řez A-A, řez B-B" 18,8*8,0*0,130</t>
  </si>
  <si>
    <t>12</t>
  </si>
  <si>
    <t>273351121</t>
  </si>
  <si>
    <t>Bednění základů desek zřízení</t>
  </si>
  <si>
    <t>181703684</t>
  </si>
  <si>
    <t xml:space="preserve">" vyztužený podkladní beton" </t>
  </si>
  <si>
    <t>" viz. půdorys základů a řez A-A, řez B-B" (18,6*2+7,8*2)*0,3+0,4*4*0,3*5</t>
  </si>
  <si>
    <t>13</t>
  </si>
  <si>
    <t>273351122</t>
  </si>
  <si>
    <t>Bednění základů desek odstranění</t>
  </si>
  <si>
    <t>821876802</t>
  </si>
  <si>
    <t>14</t>
  </si>
  <si>
    <t>273362021</t>
  </si>
  <si>
    <t>Výztuž základů desek ze svařovaných sítí z drátů typu KARI</t>
  </si>
  <si>
    <t>1194655671</t>
  </si>
  <si>
    <t>" viz. půdorys základů a řez A-A, řez B-B"</t>
  </si>
  <si>
    <t>" výztuž podkladního betonu KARI síť 100/100/6,3 "4,952*18,6*7,8*1,08*0,001</t>
  </si>
  <si>
    <t>" doplňující výztuž pod příčky KARI síť 150/150/6" 21,06*3,033*1,08*0,001</t>
  </si>
  <si>
    <t>" zesílení základů v místě průchodu chráničky ZTI  - KARI sí´t 100/100/8" 7,667*1,5*0,5*1,08*0,001*2</t>
  </si>
  <si>
    <t>274313711</t>
  </si>
  <si>
    <t>Základy z betonu prostého pasy betonu kamenem neprokládaného tř. C 20/25</t>
  </si>
  <si>
    <t>-831373772</t>
  </si>
  <si>
    <t xml:space="preserve">" viz. půdorys základů, řez A-A, řez B-B" </t>
  </si>
  <si>
    <t>(18,6*2+6,8*2+6,8+7,65+1,975)*0,6*0,78+(0,9*0,4)*0,65</t>
  </si>
  <si>
    <t>16</t>
  </si>
  <si>
    <t>274351121</t>
  </si>
  <si>
    <t>Bednění základů pasů rovné zřízení</t>
  </si>
  <si>
    <t>565607295</t>
  </si>
  <si>
    <t>(18,6*2+7,8*2+6,8*4+7,5*4+9,6*2+1,975*2)*1,0+(0,9+0,9+0,4)*0,8</t>
  </si>
  <si>
    <t>17</t>
  </si>
  <si>
    <t>274351122</t>
  </si>
  <si>
    <t>Bednění základů pasů rovné odstranění</t>
  </si>
  <si>
    <t>-508158747</t>
  </si>
  <si>
    <t>18</t>
  </si>
  <si>
    <t>278353RP339</t>
  </si>
  <si>
    <t>Chránička kovová vložená do základových konstrukcí pr. 100 mm</t>
  </si>
  <si>
    <t>m</t>
  </si>
  <si>
    <t>VLASTNÍ</t>
  </si>
  <si>
    <t>1278584406</t>
  </si>
  <si>
    <t xml:space="preserve">" viz. půdorys základových konstrukcí" </t>
  </si>
  <si>
    <t>" bednění prostupů pro potřeby ZTI voda a EL" 0,5+1,0</t>
  </si>
  <si>
    <t>19</t>
  </si>
  <si>
    <t>278353RP38</t>
  </si>
  <si>
    <t>Chránička kovová vložená do základových konstrukcí pro splaškovou a dešťovou kanalizaci pr. 200 mm</t>
  </si>
  <si>
    <t>-1290015689</t>
  </si>
  <si>
    <t>" bednění prostupů pro potřeby ZTI " 0,5+0,5</t>
  </si>
  <si>
    <t>20</t>
  </si>
  <si>
    <t>279113135</t>
  </si>
  <si>
    <t>Základové zdi z tvárnic ztraceného bednění včetně výplně z betonu bez zvláštních nároků na vliv prostředí třídy C 16/20, tloušťky zdiva přes 300 do 400 mm</t>
  </si>
  <si>
    <t>-25261756</t>
  </si>
  <si>
    <t xml:space="preserve">" viz.půdorys základů" </t>
  </si>
  <si>
    <t xml:space="preserve">" včetně vyrovnání vrstvy před kladením tvárnic" </t>
  </si>
  <si>
    <t>" ztracené bednění" (18,6*2+6,8+7,65+0,2*2+0,2+1,975+0,25*2)*0,25</t>
  </si>
  <si>
    <t>279361821</t>
  </si>
  <si>
    <t>Výztuž základových zdí nosných svislých nebo odkloněných od svislice, rovinných nebo oblých, deskových nebo žebrových, včetně výztuže jejich žeber z betonářské oceli 10 505 (R) nebo BSt 500</t>
  </si>
  <si>
    <t>1664061434</t>
  </si>
  <si>
    <t xml:space="preserve">" výztuž pro provázání ztraceného bednění a monolitických základů " </t>
  </si>
  <si>
    <t xml:space="preserve">" prut R 10 délky 0,55m" </t>
  </si>
  <si>
    <t xml:space="preserve"> (18,6*2+6,8+7,65+0,2*2+0,2+1,975+0,25*2)*2*0,617*1,08*0,001</t>
  </si>
  <si>
    <t xml:space="preserve"> (18,6*2+6,8+7,65+0,2*2+0,2+1,975+0,25*2)/0,25*2*0,55*0,617*1,08*0,001</t>
  </si>
  <si>
    <t>Svislé a kompletní konstrukce</t>
  </si>
  <si>
    <t>22</t>
  </si>
  <si>
    <t>311272111</t>
  </si>
  <si>
    <t>Zdivo z pórobetonových tvárnic na tenké maltové lože, tl. zdiva 250 mm pevnost tvárnic do P2, objemová hmotnost do 450 kg/m3 hladkých</t>
  </si>
  <si>
    <t>-106473042</t>
  </si>
  <si>
    <t xml:space="preserve">"viz. půdorys 1.NP, 2.NP a řezy" </t>
  </si>
  <si>
    <t>"1.NP" (4,25+0,6+0,15+0,15+0,95)*2,485+1,25*0,5+2,45*0,5</t>
  </si>
  <si>
    <t>"2.NP" 1,35*2,765-0,9*1,97</t>
  </si>
  <si>
    <t>23</t>
  </si>
  <si>
    <t>311272211</t>
  </si>
  <si>
    <t>Zdivo z pórobetonových tvárnic na tenké maltové lože, tl. zdiva 300 mm pevnost tvárnic do P2, objemová hmotnost do 450 kg/m3 hladkých</t>
  </si>
  <si>
    <t>1943236881</t>
  </si>
  <si>
    <t>8,4*5,5+7,8*(5,6+4,6)/2+10,2*4,6+6,9*5,6+3,2*2,0+8,64*3,2+7,8*(6,25+7,25)/2</t>
  </si>
  <si>
    <t>(1,8*2+2,23*2)*4,0+7,2*3,75</t>
  </si>
  <si>
    <t>" odpočet otvorů " -(1,8*0,75+0,9*0,75+1,6*1,97+1,8*0,75*3+2,65*3,61+3,2*3,61+1,8*1,25*4)</t>
  </si>
  <si>
    <t>"1.NP" 7,2*2,485-0,9*1,97-0,9*1,97-1,1*1,97</t>
  </si>
  <si>
    <t>"odpočet zakládacích tvárnic" -(18,6*2+7,8*2-(1,8-0,265-3,2))*0,25</t>
  </si>
  <si>
    <t>24</t>
  </si>
  <si>
    <t>311272311</t>
  </si>
  <si>
    <t>Zdivo z pórobetonových tvárnic na tenké maltové lože, tl. zdiva 375 mm pevnost tvárnic do P2, objemová hmotnost do 450 kg/m3 hladkých</t>
  </si>
  <si>
    <t>-1616614332</t>
  </si>
  <si>
    <t>" stěna v místě přístřešku" 11,7*5,5</t>
  </si>
  <si>
    <t>25</t>
  </si>
  <si>
    <t>311272RP26</t>
  </si>
  <si>
    <t>Zdivo z pórobetonových tvárnic hladkých do P2 do 450 kg/m3 na tenkovrstvou maltu tl 250 mm - pilířové tvárnice s otvorem včetně dobetonávky a výztuže</t>
  </si>
  <si>
    <t>1959971129</t>
  </si>
  <si>
    <t>" pro zdivo věže viz. výkres konstrukce věže" 0,6*9,36*2</t>
  </si>
  <si>
    <t>26</t>
  </si>
  <si>
    <t>311272RP27</t>
  </si>
  <si>
    <t>Zdivo z pórobetonových tvárnic hladkých do P2 do 450 kg/m3 na tenkovrstvou maltu tl 300 mm - pilířové tvárnice s otvorem včetně dobetonávky a výztuže</t>
  </si>
  <si>
    <t>2065923207</t>
  </si>
  <si>
    <t>27</t>
  </si>
  <si>
    <t>311272RP29</t>
  </si>
  <si>
    <t>Zdivo z pórobetonových tvárnic - zakládací (hydrofibizované pro soklové zdivo) 599x124x300 na tenkovrstvou maltu</t>
  </si>
  <si>
    <t>1758086465</t>
  </si>
  <si>
    <t>"viz. půdorys 1.NP, 2.NP a řezy" (18,6*2+7,8*2-(1,8-0,265-3,2))*0,25</t>
  </si>
  <si>
    <t>28</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</si>
  <si>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</si>
  <si>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</si>
  <si>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1850725608</t>
  </si>
  <si>
    <t xml:space="preserve">" viz. půdorys 1.NP" </t>
  </si>
  <si>
    <t>" překlad s označením P9" 3*2</t>
  </si>
  <si>
    <t>29</t>
  </si>
  <si>
    <t>317142422</t>
  </si>
  <si>
    <t>Překlady nenosné z pórobetonu osazené do tenkého maltového lože, výšky do 250 mm, šířky překladu 100 mm, délky překladu přes 1000 do 1250 mm</t>
  </si>
  <si>
    <t>1985146088</t>
  </si>
  <si>
    <t xml:space="preserve">" viz. půdorys 1.NP a 2.NP" </t>
  </si>
  <si>
    <t>" překlad s označením P4"  4+4</t>
  </si>
  <si>
    <t>30</t>
  </si>
  <si>
    <t>317143451</t>
  </si>
  <si>
    <t>Překlady nosné prefabrikované z pórobetonu osazené do tenkého maltového lože, pro zdi tl. 300 mm, délky překladu do 1300 mm</t>
  </si>
  <si>
    <t>-971904709</t>
  </si>
  <si>
    <t>" překlad s označením P2" 1</t>
  </si>
  <si>
    <t>31</t>
  </si>
  <si>
    <t>317143452</t>
  </si>
  <si>
    <t>Překlady nosné prefabrikované z pórobetonu osazené do tenkého maltového lože, pro zdi tl. 300 mm, délky překladu přes 1300 do 1500 mm</t>
  </si>
  <si>
    <t>-1011466547</t>
  </si>
  <si>
    <t>" překlad s označením P3" 1+1</t>
  </si>
  <si>
    <t>32</t>
  </si>
  <si>
    <t>317941121</t>
  </si>
  <si>
    <t>Osazování ocelových válcovaných nosníků na zdivu I nebo IE nebo U nebo UE nebo L do č. 12 nebo výšky do 120 mm</t>
  </si>
  <si>
    <t>-1120050677</t>
  </si>
  <si>
    <t xml:space="preserve">"viz. půdorys 1.NP " </t>
  </si>
  <si>
    <t>"překlad s označením P8 I 120" 2*3,7*11,1*0,001</t>
  </si>
  <si>
    <t>"překlad s označením P9 I 120" 2*3,15*1*11,1*0,001</t>
  </si>
  <si>
    <t>"překlad s označením P5 U 50"  2*2,75*5,59*0,001</t>
  </si>
  <si>
    <t>"překlad s označením P6 U 50"  2*2,9*5,59*0,001</t>
  </si>
  <si>
    <t xml:space="preserve">" viz.půdorys 2.NP" </t>
  </si>
  <si>
    <t>"překlad s označením P7 I 100"  1,0*8,34*0,001</t>
  </si>
  <si>
    <t>33</t>
  </si>
  <si>
    <t>M</t>
  </si>
  <si>
    <t>13010712</t>
  </si>
  <si>
    <t>ocel profilová IPN 100 jakost 11 375</t>
  </si>
  <si>
    <t>-1049771273</t>
  </si>
  <si>
    <t xml:space="preserve">" viz. montáž + ztratné " </t>
  </si>
  <si>
    <t xml:space="preserve">" včetně základního nátěru" </t>
  </si>
  <si>
    <t>"překlad s označením P7 I 100"  1,0*8,34*0,001*1,08</t>
  </si>
  <si>
    <t>34</t>
  </si>
  <si>
    <t>13010714</t>
  </si>
  <si>
    <t>ocel profilová IPN 120 jakost 11 375</t>
  </si>
  <si>
    <t>1138777175</t>
  </si>
  <si>
    <t>"překlad s označením P8 I 120" 2*3,7*11,1*0,001*1,08</t>
  </si>
  <si>
    <t>"překlad s označením P9 I 120" 2*3,15*1*11,1*0,001*1,08</t>
  </si>
  <si>
    <t>35</t>
  </si>
  <si>
    <t>13010810</t>
  </si>
  <si>
    <t>ocel profilová UPN 50 jakost 11 375</t>
  </si>
  <si>
    <t>-1645315129</t>
  </si>
  <si>
    <t>"překlad s označením P5 U 50"  2*2,75*5,59*0,001*1,08</t>
  </si>
  <si>
    <t>"překlad s označením P6 U 50"  2*2,9*5,59*0,001*1,08</t>
  </si>
  <si>
    <t>36</t>
  </si>
  <si>
    <t>317941123</t>
  </si>
  <si>
    <t>Osazování ocelových válcovaných nosníků na zdivu I nebo IE nebo U nebo UE nebo L č. 14 až 22 nebo výšky do 220 mm</t>
  </si>
  <si>
    <t>-1213450478</t>
  </si>
  <si>
    <t xml:space="preserve">" viz. půdorys 1.NP " </t>
  </si>
  <si>
    <t>"překlad s označením P2 I 140"  1,65*1*14,3*0,001</t>
  </si>
  <si>
    <t>"překlad s označením P10 I 140"  2,2*5*14,3*0,001</t>
  </si>
  <si>
    <t>"překlad s označením P11 I 140"  1,3*1*14,3*0,001</t>
  </si>
  <si>
    <t>37</t>
  </si>
  <si>
    <t>13010716</t>
  </si>
  <si>
    <t>ocel profilová IPN 140 jakost 11 375</t>
  </si>
  <si>
    <t>-876061408</t>
  </si>
  <si>
    <t>"překlad s označením P2 I 140"  1,65*1*14,3*0,001*1,08</t>
  </si>
  <si>
    <t>"překlad s označením P10 I 140"  2,2*5*14,3*0,001*1,08</t>
  </si>
  <si>
    <t>"překlad s označením P11 I 140"  1,3*1*14,3*0,001*1,08</t>
  </si>
  <si>
    <t>38</t>
  </si>
  <si>
    <t>342272205</t>
  </si>
  <si>
    <t>Příčky z pórobetonových tvárnic hladkých na tenké maltové lože objemová hmotnost do 500 kg/m3, tloušťka příčky 50 mm</t>
  </si>
  <si>
    <t>-1308006507</t>
  </si>
  <si>
    <t xml:space="preserve">"ztracené bednění pro ŽB věnce " </t>
  </si>
  <si>
    <t>(18,6*2+7,8*2)*0,25+(1,8*2+2,5*2)*0,25*4+(8,4*2+7,8*2)*0,25</t>
  </si>
  <si>
    <t>39</t>
  </si>
  <si>
    <t>342272225</t>
  </si>
  <si>
    <t>Příčky z pórobetonových tvárnic hladkých na tenké maltové lože objemová hmotnost do 500 kg/m3, tloušťka příčky 100 mm</t>
  </si>
  <si>
    <t>11463966</t>
  </si>
  <si>
    <t>"1.NP" (4,65+0,25+1,05+1,7+0,25+1,5+0,1+0,1+1,25+2,45)*2,585-(0,9*1,97+0,8*1,97+1,1*1,97*2)</t>
  </si>
  <si>
    <t>(2,3+2,3+0,15+1,1*2,1)*2,585-(0,8*1,97+0,9*1,97)</t>
  </si>
  <si>
    <t xml:space="preserve">"2.NP" </t>
  </si>
  <si>
    <t>(6,05+3,45+1,3+1,3+0,4+0,1+0,1+0,9+1,25+1,5)*2,765-0,7*1,97*2-0,8*1,97-0,9*1,97</t>
  </si>
  <si>
    <t>(0,56+0,1)*2,765</t>
  </si>
  <si>
    <t>40</t>
  </si>
  <si>
    <t>342272245</t>
  </si>
  <si>
    <t>Příčky z pórobetonových tvárnic hladkých na tenké maltové lože objemová hmotnost do 500 kg/m3, tloušťka příčky 150 mm</t>
  </si>
  <si>
    <t>607432664</t>
  </si>
  <si>
    <t>"1.NP" (1,8+0,1+1,31+0,25)*2,585+(1,31+2,5)*2,585+(1,7+0,3)*2,585</t>
  </si>
  <si>
    <t>"2.NP" (0,9+0,1+1,85+0,1)*3,065+5,0</t>
  </si>
  <si>
    <t>41</t>
  </si>
  <si>
    <t>346244381</t>
  </si>
  <si>
    <t>Plentování ocelových válcovaných nosníků jednostranné cihlami na maltu, výška stojiny do 200 mm</t>
  </si>
  <si>
    <t>-1531323677</t>
  </si>
  <si>
    <t xml:space="preserve">" plentování ocelových nosníků" </t>
  </si>
  <si>
    <t>" viz. 1.NP a 2.NP" (2,75*2+2,9*2+3,7*2+3,15*2+2,2*2+1,3*2+1,0*2)*0,2</t>
  </si>
  <si>
    <t>42</t>
  </si>
  <si>
    <t>346272256</t>
  </si>
  <si>
    <t>Přizdívky z pórobetonových tvárnic objemová hmotnost do 500 kg/m3, na tenké maltové lože, tloušťka přizdívky 150 mm</t>
  </si>
  <si>
    <t>-1365966710</t>
  </si>
  <si>
    <t>" viz. půdorys 1.NP a 2.NP"</t>
  </si>
  <si>
    <t xml:space="preserve">" instalační přizdívky" </t>
  </si>
  <si>
    <t>"1.NP"  0,9*1,25</t>
  </si>
  <si>
    <t>"2.NP" 0,9*1,25*2</t>
  </si>
  <si>
    <t>Vodorovné konstrukce</t>
  </si>
  <si>
    <t>43</t>
  </si>
  <si>
    <t>411121121</t>
  </si>
  <si>
    <t>Montáž prefabrikovaných železobetonových stropů se zalitím spár, včetně podpěrné konstrukce, na cementovou maltu ze stropních panelů šířky do 1200 mm a délky do 3800 mm</t>
  </si>
  <si>
    <t>-294959816</t>
  </si>
  <si>
    <t xml:space="preserve">" viz. půdorys skladby stropu" </t>
  </si>
  <si>
    <t>" panel s ozn. P1" 5</t>
  </si>
  <si>
    <t>" panel s ozn. P4" 1</t>
  </si>
  <si>
    <t>44</t>
  </si>
  <si>
    <t>411121125</t>
  </si>
  <si>
    <t>Montáž prefabrikovaných železobetonových stropů se zalitím spár, včetně podpěrné konstrukce, na cementovou maltu ze stropních panelů šířky do 1200 mm a délky přes 3800 do 7000 mm</t>
  </si>
  <si>
    <t>72632418</t>
  </si>
  <si>
    <t>" panel s ozn. P2" 5</t>
  </si>
  <si>
    <t>" panel s ozn. P3" 1</t>
  </si>
  <si>
    <t>45</t>
  </si>
  <si>
    <t>59346867</t>
  </si>
  <si>
    <t>panel stropní předpjatý 1000x1190x200mm, 5x + 0</t>
  </si>
  <si>
    <t>913188668</t>
  </si>
  <si>
    <t>" viz. montáž + ztratné" 2,6*5+4,9*5+4,9*1+1,5*1</t>
  </si>
  <si>
    <t>43,9*1,02 'Přepočtené koeficientem množství</t>
  </si>
  <si>
    <t>46</t>
  </si>
  <si>
    <t>413941123</t>
  </si>
  <si>
    <t>Osazování ocelových válcovaných nosníků ve stropech I nebo IE nebo U nebo UE nebo L č. 14 až 22 nebo výšky do 220 mm</t>
  </si>
  <si>
    <t>200219405</t>
  </si>
  <si>
    <t xml:space="preserve">" viz.půdorys skladby stropu" </t>
  </si>
  <si>
    <t>" ocelový nosník osazený ve stropní konstrukci U 180"  5,0*22,0*0,001</t>
  </si>
  <si>
    <t>47</t>
  </si>
  <si>
    <t>13010918</t>
  </si>
  <si>
    <t>ocel profilová UE 180 jakost 11 375</t>
  </si>
  <si>
    <t>1951379055</t>
  </si>
  <si>
    <t>" ocelový nosník osazený ve stropní konstrukci U 180"  5,0*22,0*0,001*1,08</t>
  </si>
  <si>
    <t>48</t>
  </si>
  <si>
    <t>417321414</t>
  </si>
  <si>
    <t>Ztužující pásy a věnce z betonu železového (bez výztuže) tř. C 20/25</t>
  </si>
  <si>
    <t>2120077273</t>
  </si>
  <si>
    <t xml:space="preserve">" viz. půdorys 1.NP a 2.NP, řezy A-A a B-B" </t>
  </si>
  <si>
    <t xml:space="preserve">" ztužující pásy" </t>
  </si>
  <si>
    <t>"pozední věnec pro uložení vazníků  ve 2.NP" (7,8*2+7,8*2)*0,25*0,25</t>
  </si>
  <si>
    <t>"pozední věnec pro uložení vazníků nižší střechy" (7,875*2+9,9*2)*0,3*0,25</t>
  </si>
  <si>
    <t>"pozední věnec v 1.NP " (7,8*2+7,8*2)*0,3*0,25</t>
  </si>
  <si>
    <t>" věnec pro konstrukci věže" (2,05*2+1,25*2)*0,3*0,25*4</t>
  </si>
  <si>
    <t>49</t>
  </si>
  <si>
    <t>417351115</t>
  </si>
  <si>
    <t>Bednění bočnic ztužujících pásů a věnců včetně vzpěr zřízení</t>
  </si>
  <si>
    <t>-247875148</t>
  </si>
  <si>
    <t xml:space="preserve">" ztužující pásy - bednění" </t>
  </si>
  <si>
    <t>"pozední věnec pro uložení vazníků  ve 2.NP" (7,8*2+7,8*2)*0,35*2</t>
  </si>
  <si>
    <t>"pozední věnec pro uložení vazníků nižší střechy" (7,875*2+9,9*2)*0,35*2</t>
  </si>
  <si>
    <t>"pozední věnec v 1.NP " (7,8*2+7,8*2)*0,35*2</t>
  </si>
  <si>
    <t>" věnec pro konstrukci věže" (2,05*2+1,25*2)*0,35*2*4</t>
  </si>
  <si>
    <t xml:space="preserve">"odpočet systémového  řešení překladu nad otvory - U profil" </t>
  </si>
  <si>
    <t>" 1.NP" -(1,4+2,3+2,3+2,3*3+3,2+3,7)*0,25*2</t>
  </si>
  <si>
    <t>"2.NP"  2,3*4*0,25*2</t>
  </si>
  <si>
    <t>50</t>
  </si>
  <si>
    <t>417351116</t>
  </si>
  <si>
    <t>Bednění bočnic ztužujících pásů a věnců včetně vzpěr odstranění</t>
  </si>
  <si>
    <t>-1531171900</t>
  </si>
  <si>
    <t>" ztužující pásy - bednění odstranění" 81,475</t>
  </si>
  <si>
    <t>51</t>
  </si>
  <si>
    <t>417352311</t>
  </si>
  <si>
    <t>Ztracené bednění věnců z pórobetonových U-profilů osazených do maltového lože, objemová hmotnost do 500 kg/m3 výšky věnce do 250 mm tloušťka zdiva 300 mm</t>
  </si>
  <si>
    <t>1009039014</t>
  </si>
  <si>
    <t xml:space="preserve">" řešení překladu nad otvory" </t>
  </si>
  <si>
    <t>" 1.NP"  1,4+2,3+2,3+2,3*3+3,2+3,7</t>
  </si>
  <si>
    <t>"2.NP" 2,3*4</t>
  </si>
  <si>
    <t>52</t>
  </si>
  <si>
    <t>417361821</t>
  </si>
  <si>
    <t>Výztuž ztužujících pásů a věnců z betonářské oceli 10 505 (R) nebo BSt 500</t>
  </si>
  <si>
    <t>-424814130</t>
  </si>
  <si>
    <t>" viz. směrné množství výztuže 70 kg/m3" 70*8,936*1,08*0,001</t>
  </si>
  <si>
    <t>53</t>
  </si>
  <si>
    <t>430321515</t>
  </si>
  <si>
    <t>Schodišťové konstrukce a rampy z betonu železového (bez výztuže) stupně, schodnice, ramena, podesty s nosníky tř. C 20/25</t>
  </si>
  <si>
    <t>1750702048</t>
  </si>
  <si>
    <t>3,9*1,0*0,12+1,43*1,0*0,15+0,95*1,0*0,12</t>
  </si>
  <si>
    <t>54</t>
  </si>
  <si>
    <t>430361821</t>
  </si>
  <si>
    <t>Výztuž schodišťových konstrukcí a ramp stupňů, schodnic, ramen, podest s nosníky z betonářské oceli 10 505 (R) nebo BSt 500</t>
  </si>
  <si>
    <t>1847513450</t>
  </si>
  <si>
    <t xml:space="preserve">" směrné množství výztuže dle metodiky ÚRS 90 kg/m3" </t>
  </si>
  <si>
    <t>90*0,797*1,08*0,001+0,2*0,3/2*15*1,0*90*0,001+1*0,8*0,6*90*1,08*0,001</t>
  </si>
  <si>
    <t>55</t>
  </si>
  <si>
    <t>431351121</t>
  </si>
  <si>
    <t>Bednění podest, podstupňových desek a ramp včetně podpěrné konstrukce výšky do 4 m půdorysně přímočarých zřízení</t>
  </si>
  <si>
    <t>-1743130155</t>
  </si>
  <si>
    <t>3,9*1,0+1,43*1,23+0,95*1,0+1,0*0,5</t>
  </si>
  <si>
    <t>56</t>
  </si>
  <si>
    <t>431351122</t>
  </si>
  <si>
    <t>Bednění podest, podstupňových desek a ramp včetně podpěrné konstrukce výšky do 4 m půdorysně přímočarých odstranění</t>
  </si>
  <si>
    <t>2077743122</t>
  </si>
  <si>
    <t>57</t>
  </si>
  <si>
    <t>434311115</t>
  </si>
  <si>
    <t>Stupně dusané z betonu prostého nebo prokládaného kamenem na terén nebo na desku bez potěru, se zahlazením povrchu tř. C 20/25</t>
  </si>
  <si>
    <t>-308367082</t>
  </si>
  <si>
    <t>1,0*15</t>
  </si>
  <si>
    <t>58</t>
  </si>
  <si>
    <t>434351141</t>
  </si>
  <si>
    <t>Bednění stupňů betonovaných na podstupňové desce nebo na terénu půdorysně přímočarých zřízení</t>
  </si>
  <si>
    <t>950449288</t>
  </si>
  <si>
    <t>(4,0+1,0+4,0+1,0)*2*0,2+1,0+0,25*15*1,0</t>
  </si>
  <si>
    <t>59</t>
  </si>
  <si>
    <t>434351142</t>
  </si>
  <si>
    <t>Bednění stupňů betonovaných na podstupňové desce nebo na terénu půdorysně přímočarých odstranění</t>
  </si>
  <si>
    <t>-1654659394</t>
  </si>
  <si>
    <t>61</t>
  </si>
  <si>
    <t>Úprava povrchů vnitřních</t>
  </si>
  <si>
    <t>60</t>
  </si>
  <si>
    <t>611131RP25</t>
  </si>
  <si>
    <t>Penetrační disperzní nátěr vnitřních stropů nanášený strojně</t>
  </si>
  <si>
    <t>305837894</t>
  </si>
  <si>
    <t xml:space="preserve">" viz. půdroys 1.NP a 2.NP" </t>
  </si>
  <si>
    <t xml:space="preserve">" podkladní vrtva omítek stropu" </t>
  </si>
  <si>
    <t>" 1.NP " 4,6+19,2+3,9+3,6+1,0+2,3+12,2+1,9+71,8+2,5</t>
  </si>
  <si>
    <t>" 2.NP" 4,0+3,7+1,0+1,0+30,40+6,1+1,9</t>
  </si>
  <si>
    <t>611131325</t>
  </si>
  <si>
    <t>Podkladní a spojovací vrstva vnitřních omítaných ploch penetrace nanášená strojně schodišťových konstrukcí</t>
  </si>
  <si>
    <t>-173596873</t>
  </si>
  <si>
    <t>"m.č. 1.06 " 2,3*1,2</t>
  </si>
  <si>
    <t>62</t>
  </si>
  <si>
    <t>611341321</t>
  </si>
  <si>
    <t>Omítka sádrová nebo vápenosádrová vnitřních ploch nanášená strojně jednovrstvá, tloušťky do 10 mm hladká vodorovných konstrukcí stropů rovných</t>
  </si>
  <si>
    <t>-1830235984</t>
  </si>
  <si>
    <t>" viz. půdorys 1.NP"</t>
  </si>
  <si>
    <t xml:space="preserve">"omítka stropu" </t>
  </si>
  <si>
    <t>" 1.NP " 4,6+19,2+3,9+3,6+1,0+12,2+1,9+2,5</t>
  </si>
  <si>
    <t>"2.NP" 4,0+3,7+1,0+1,0+30,4++6,1</t>
  </si>
  <si>
    <t>63</t>
  </si>
  <si>
    <t>611341391</t>
  </si>
  <si>
    <t>Omítka sádrová nebo vápenosádrová vnitřních ploch nanášená strojně Příplatek k cenám za každých dalších i započatých 5 mm tloušťky omítky přes 10 mm stropů</t>
  </si>
  <si>
    <t>419883801</t>
  </si>
  <si>
    <t xml:space="preserve">"omítka stropu celkem 15 mm" </t>
  </si>
  <si>
    <t>64</t>
  </si>
  <si>
    <t>611341325</t>
  </si>
  <si>
    <t>Omítka sádrová nebo vápenosádrová vnitřních ploch nanášená strojně jednovrstvá, tloušťky do 10 mm hladká schodišťových konstrukcí stropů, stěn, ramen nebo nosníků</t>
  </si>
  <si>
    <t>-283990136</t>
  </si>
  <si>
    <t>65</t>
  </si>
  <si>
    <t>611341395</t>
  </si>
  <si>
    <t>Omítka sádrová nebo vápenosádrová vnitřních ploch nanášená strojně Příplatek k cenám za každých dalších i započatých 5 mm tloušťky omítky přes 10 mm schodišťových konstrukcí</t>
  </si>
  <si>
    <t>-1890276692</t>
  </si>
  <si>
    <t xml:space="preserve">" omítka celkem 15 mm" </t>
  </si>
  <si>
    <t>66</t>
  </si>
  <si>
    <t>612131321</t>
  </si>
  <si>
    <t>Podkladní a spojovací vrstva vnitřních omítaných ploch penetrace akrylát-silikonová nanášená strojně stěn</t>
  </si>
  <si>
    <t>-1055153177</t>
  </si>
  <si>
    <t xml:space="preserve">" 1.NP" </t>
  </si>
  <si>
    <t>" 1.01" (3,45*2+1,34*2)*2,43-(1,6*1,97+0,9*1,97+0,8*1,97+1,0*2,33)</t>
  </si>
  <si>
    <t>"1.02" (4,65*2+4,25*2+0,15+2,5*2)*2,43-(1,8*0,75+0,9*1,97+0,8*1,97)</t>
  </si>
  <si>
    <t>"1.03" (1,8*2+2,3*2)*2,43-(0,8*1,97+0,7*1,97)</t>
  </si>
  <si>
    <t>"1.04" (1,56*2+1,25+0,95*2+1,7+0,45)*2,43-0,8*1,97</t>
  </si>
  <si>
    <t>"1.05" (0,9*2+1,31*2)*2,43-0,7*1,97+0,9*0,2</t>
  </si>
  <si>
    <t>"1.06" (1,85*2+1,0+1,5)*2,43-0,9*1,97</t>
  </si>
  <si>
    <t>"1.07" (4,25+6,2+2,3*2)*2,43-(0,9*0,75+1,1*1,97)</t>
  </si>
  <si>
    <t>"1.09" (9,9*2+7,2*2)*4,15-(1,8*0,75*3+2,65*3,61+3,2*3,61+0,9*1,97*2+1,1*1,97)</t>
  </si>
  <si>
    <t>"1.10" (1,0+2,51*2)*2,43</t>
  </si>
  <si>
    <t>" ostění" (1,8+2,1*2)*0,3+(1,8+0,75*2)*0,3*4+(0,9+0,75*2)*0,3+(2,65+3,61*2)*0,3</t>
  </si>
  <si>
    <t>(3,2+3,61*2)*0,3+(2,45+2,1*2)*0,2+(1,1+2,1*2)*0,2</t>
  </si>
  <si>
    <t xml:space="preserve">" 2.NP" </t>
  </si>
  <si>
    <t>"2.01" (2,45-0,28*+2,35+1,89+1,35)*2,805</t>
  </si>
  <si>
    <t>(3,95*2-1,0+1,75+0,28*2)*(2,925+0,305+0,295+0,1)</t>
  </si>
  <si>
    <t>"2.02" (2,3*2+1,85*2)*2,805-(0,7*1,97*2+0,8*1,97)</t>
  </si>
  <si>
    <t>"2.03" (1,3*2+0,9*2)*2,805-0,7*1,97</t>
  </si>
  <si>
    <t>"2.04" (0,9*2+1,3*2)*2,805-0,7*1,97</t>
  </si>
  <si>
    <t>"2.05" (7,2*2+4,25*2)*2,805-(1,8*1,25*3+0,9*1,97+1,15*2,6)</t>
  </si>
  <si>
    <t>"2.06" (3,45*2+1,8*2+0,1)*2,805-(1,8*1,25+1,15*2,6)</t>
  </si>
  <si>
    <t>"ostění" (1,8+1,25*2)*0,3*4</t>
  </si>
  <si>
    <t>67</t>
  </si>
  <si>
    <t>612331351</t>
  </si>
  <si>
    <t>Omítka cementová vnitřních ploch nanášená strojně dvouvrstvá, tloušťky jádrové omítky do 10 mm a tloušťky štuku do 3 mm štuková ocelí hlazená svislých konstrukcí stěn</t>
  </si>
  <si>
    <t>-847964291</t>
  </si>
  <si>
    <t>"1.09 - garáž" (9,9*2+7,2*2)*4,15-(1,8*0,75*3+2,65*3,61+3,2*3,61+0,9*1,97*2+1,1*1,97)</t>
  </si>
  <si>
    <t>(1,8+0,75*2)*0,3*3+(2,65+3,61*2)*0,3+(3,+3,61*2)*0,3</t>
  </si>
  <si>
    <t>68</t>
  </si>
  <si>
    <t>612341121</t>
  </si>
  <si>
    <t>Omítka sádrová nebo vápenosádrová vnitřních ploch nanášená ručně jednovrstvá, tloušťky do 10 mm hladká svislých konstrukcí stěn</t>
  </si>
  <si>
    <t>116401233</t>
  </si>
  <si>
    <t>" 1.01" (3,45*2+1,34*2)*2,43-(1,6*1,97+0,9*1,97+0,8*1,97+1,0*2,33)+</t>
  </si>
  <si>
    <t>" ostění" (1,8+2,1*2)*0,3+(1,8+0,75*2)*0,3*1+(0,9+0,75*2)*0,3+</t>
  </si>
  <si>
    <t>69</t>
  </si>
  <si>
    <t>612341321</t>
  </si>
  <si>
    <t>Omítka sádrová nebo vápenosádrová vnitřních ploch nanášená strojně jednovrstvá, tloušťky do 10 mm hladká svislých konstrukcí stěn</t>
  </si>
  <si>
    <t>-1389990901</t>
  </si>
  <si>
    <t>" ostění" (1,8+2,1*2)*0,3+(1,8+0,75*2)*0,3*1+(0,9+0,75*2)*0,3</t>
  </si>
  <si>
    <t>70</t>
  </si>
  <si>
    <t>612341391</t>
  </si>
  <si>
    <t>Omítka sádrová nebo vápenosádrová vnitřních ploch nanášená strojně Příplatek k cenám za každých dalších i započatých 5 mm tloušťky omítky přes 10 mm stěn</t>
  </si>
  <si>
    <t>-1543669619</t>
  </si>
  <si>
    <t>"odpočet obkladu" -79,658</t>
  </si>
  <si>
    <t>71</t>
  </si>
  <si>
    <t>617331321</t>
  </si>
  <si>
    <t>Omítka cementová vnitřních ploch nanášená strojně jednovrstvá, tloušťky do 10 mm hladká uzavřených nebo omezených prostor světlíků nebo výtahových šachet</t>
  </si>
  <si>
    <t>495539769</t>
  </si>
  <si>
    <t xml:space="preserve">"viz. půdorys 1.NP a 2.NP" </t>
  </si>
  <si>
    <t>" omítka věže m.č. 1.08, 2.07" (1,5*2+1,25*2)*9,46-(1,1*1,97*2+0,9*1,97)</t>
  </si>
  <si>
    <t>(1,1+2,1*2)*0,15*2</t>
  </si>
  <si>
    <t>72</t>
  </si>
  <si>
    <t>619991001</t>
  </si>
  <si>
    <t>Zakrytí vnitřních ploch před znečištěním včetně pozdějšího odkrytí podlah fólií přilepenou lepící páskou</t>
  </si>
  <si>
    <t>1761833424</t>
  </si>
  <si>
    <t xml:space="preserve">" zakrytí podlah" </t>
  </si>
  <si>
    <t>73</t>
  </si>
  <si>
    <t>619991011</t>
  </si>
  <si>
    <t>Zakrytí vnitřních ploch před znečištěním včetně pozdějšího odkrytí konstrukcí a prvků obalením fólií a přelepením páskou</t>
  </si>
  <si>
    <t>-1746832634</t>
  </si>
  <si>
    <t xml:space="preserve">" ochrana oken a dveří" </t>
  </si>
  <si>
    <t>1,8*0,75*4+0,9*0,75+1,8*2,1+1,8*1,25*4</t>
  </si>
  <si>
    <t>74</t>
  </si>
  <si>
    <t>612135101</t>
  </si>
  <si>
    <t>Hrubá výplň rýh maltou jakékoli šířky rýhy ve stěnách</t>
  </si>
  <si>
    <t>-1975987679</t>
  </si>
  <si>
    <t xml:space="preserve">" doplnění vysekaných rýh pro potřeby EL " </t>
  </si>
  <si>
    <t>" silnoproud" 0,1*(250,0+45,0)+0,1*0,1*87</t>
  </si>
  <si>
    <t>" slaboproud" 0,1*(125,0+35,0)</t>
  </si>
  <si>
    <t>" pro potřeby ZTI" 0,1*72,0</t>
  </si>
  <si>
    <t>Úprava povrchů vnějších</t>
  </si>
  <si>
    <t>75</t>
  </si>
  <si>
    <t>622131321</t>
  </si>
  <si>
    <t>Podkladní a spojovací vrstva vnějších omítaných ploch penetrace akrylát-silikonová nanášená strojně stěn</t>
  </si>
  <si>
    <t>607657740</t>
  </si>
  <si>
    <t>(1,8*2+2,23*2)*4,0+7,2*3,75+8,1*0,3</t>
  </si>
  <si>
    <t>76</t>
  </si>
  <si>
    <t>622211021</t>
  </si>
  <si>
    <t>Montáž kontaktního zateplení z polystyrenových desek nebo z kombinovaných desek na vnější stěny, tloušťky desek přes 80 do 120 mm</t>
  </si>
  <si>
    <t>-632390134</t>
  </si>
  <si>
    <t xml:space="preserve">" viz. půdorys 1.NP a pohledy " </t>
  </si>
  <si>
    <t>"pohled jižní" (0,9+0,12+6,0)*5,175+6,9*1,253/2+5,32</t>
  </si>
  <si>
    <t>"pohled západní" (8,4+0,12)*5,31+(10,2+0,12)*4,06+6,33</t>
  </si>
  <si>
    <t>"pohled severní" 8,04*4,181+(8,04*1,125)/2+(8,1+0,12*2)*1,3+5,79</t>
  </si>
  <si>
    <t>"odpočet otvorů" -(1,8*0,75*4+0,9*0,75+1,6*1,97+2,65*3,61+3,2*3,61+1,8*1,25*4)</t>
  </si>
  <si>
    <t>77</t>
  </si>
  <si>
    <t>28375939</t>
  </si>
  <si>
    <t>deska EPS 70 fasádní λ=0,033 tl 120mm</t>
  </si>
  <si>
    <t>-102787299</t>
  </si>
  <si>
    <t>" viz. montáž + ztratné" 154,865</t>
  </si>
  <si>
    <t>154,865*1,02 'Přepočtené koeficientem množství</t>
  </si>
  <si>
    <t>78</t>
  </si>
  <si>
    <t>622211011</t>
  </si>
  <si>
    <t>Montáž kontaktního zateplení z polystyrenových desek nebo z kombinovaných desek na vnější stěny, tloušťky desek přes 40 do 80 mm</t>
  </si>
  <si>
    <t>286820188</t>
  </si>
  <si>
    <t>"zateplení soklu pod terénem" (18,84*2+8,09*2)*1,3</t>
  </si>
  <si>
    <t>"zateplení soklu nad terénem" 18,84*(0,77+0,45)/2+8,09*0,77+(18,84-10,0)*0,65+(8,09-2,65-3,2+0,45*2*2)*0,45</t>
  </si>
  <si>
    <t>79</t>
  </si>
  <si>
    <t>28376381</t>
  </si>
  <si>
    <t>deska z polystyrénu XPS, hrana polodrážková a hladký povrch s vyšší odolností tl 80mm</t>
  </si>
  <si>
    <t>-1912147102</t>
  </si>
  <si>
    <t>" viz. montáž + ztratné" 95,304</t>
  </si>
  <si>
    <t>95,304*1,05 'Přepočtené koeficientem množství</t>
  </si>
  <si>
    <t>80</t>
  </si>
  <si>
    <t>622221021</t>
  </si>
  <si>
    <t>Montáž kontaktního zateplení z desek z minerální vlny s podélnou orientací vláken na vnější stěny, tloušťky desek přes 80 do 120 mm</t>
  </si>
  <si>
    <t>2074877677</t>
  </si>
  <si>
    <t xml:space="preserve">" viz. pohledy a půdorys 1.NP a 2.NP" </t>
  </si>
  <si>
    <t>"pohled východní" 7,02* 5,355+8,64*3,21+(2,05+0,12*2)*2,93</t>
  </si>
  <si>
    <t>"pohled jižní" 1,06*6,5</t>
  </si>
  <si>
    <t>81</t>
  </si>
  <si>
    <t>63151529</t>
  </si>
  <si>
    <t>deska tepelně izolační minerální kontaktních fasád podélné vlákno λ=0,036-0,037 tl 120mm</t>
  </si>
  <si>
    <t>2007153692</t>
  </si>
  <si>
    <t>" viz. montáž + ztratné" 78,926</t>
  </si>
  <si>
    <t>78,926*1,02 'Přepočtené koeficientem množství</t>
  </si>
  <si>
    <t>82</t>
  </si>
  <si>
    <t>622252001</t>
  </si>
  <si>
    <t>Montáž lišt kontaktního zateplení zakládacích soklových připevněných hmoždinkami</t>
  </si>
  <si>
    <t>-1214060627</t>
  </si>
  <si>
    <t>" zakládací lišta" 8,04*2+10,2+8,4+11,93+5,5+2,0*2+2,3-(1,6+2,65+3,2)</t>
  </si>
  <si>
    <t>83</t>
  </si>
  <si>
    <t>59051649</t>
  </si>
  <si>
    <t>lišta soklová Al s okapničkou zakládací U 12cm 0,95/200cm</t>
  </si>
  <si>
    <t>1469242531</t>
  </si>
  <si>
    <t>" viz. montáž + ztratné" 50,96</t>
  </si>
  <si>
    <t>50,96*1,05 'Přepočtené koeficientem množství</t>
  </si>
  <si>
    <t>84</t>
  </si>
  <si>
    <t>622252002</t>
  </si>
  <si>
    <t>Montáž lišt kontaktního zateplení ostatních stěnových, dilatačních apod. lepených do tmelu</t>
  </si>
  <si>
    <t>731840218</t>
  </si>
  <si>
    <t xml:space="preserve">" viz. půdorys 1.NP a pohledy" </t>
  </si>
  <si>
    <t xml:space="preserve">"lišty na oknech" </t>
  </si>
  <si>
    <t>(1,8*0,75*2)*4+(0,9+0,75*2)+1,8+2,1*2+2,65+3,61*2+3,2*3,61*2+1,8*4+1,25*2*4</t>
  </si>
  <si>
    <t>" dva druhy lišt" 69,374</t>
  </si>
  <si>
    <t xml:space="preserve">"rohová na objektu" </t>
  </si>
  <si>
    <t>6,69+2,93+5,695+5,712+5,735+5,84+9,414+3,3+5,96</t>
  </si>
  <si>
    <t>" dilatační " 4,0+3,6+5,6</t>
  </si>
  <si>
    <t>85</t>
  </si>
  <si>
    <t>59051502</t>
  </si>
  <si>
    <t>profil dilatační rohový</t>
  </si>
  <si>
    <t>817050266</t>
  </si>
  <si>
    <t>" viz. montáž + ztratné"  3,6</t>
  </si>
  <si>
    <t>3,6*1,05 'Přepočtené koeficientem množství</t>
  </si>
  <si>
    <t>86</t>
  </si>
  <si>
    <t>59051500</t>
  </si>
  <si>
    <t>profil dilatační stěnový</t>
  </si>
  <si>
    <t>1345947804</t>
  </si>
  <si>
    <t>" viz. montáž + ztratné"  4,0+5,6</t>
  </si>
  <si>
    <t>9,6*1,05 'Přepočtené koeficientem množství</t>
  </si>
  <si>
    <t>87</t>
  </si>
  <si>
    <t>59051510</t>
  </si>
  <si>
    <t>profil okenní s nepřiznanou podomítkovou okapnicí PVC 2,0 m</t>
  </si>
  <si>
    <t>1519401341</t>
  </si>
  <si>
    <t>" viz. montáž + ztratné"  1,8*4+0,9+1,8+2,65+3,2+1,8*4</t>
  </si>
  <si>
    <t>22,95*1,05 'Přepočtené koeficientem množství</t>
  </si>
  <si>
    <t>88</t>
  </si>
  <si>
    <t>59051476</t>
  </si>
  <si>
    <t>profil okenní začišťovací se sklovláknitou armovací tkaninou 9 mm/2,4 m</t>
  </si>
  <si>
    <t>-631733153</t>
  </si>
  <si>
    <t xml:space="preserve">" viz. montáž + ztratné"  </t>
  </si>
  <si>
    <t>0,75*2*4+0,75*2+2,1+3,61*2*2+1,25*4*2</t>
  </si>
  <si>
    <t>34,04*1,05 'Přepočtené koeficientem množství</t>
  </si>
  <si>
    <t>89</t>
  </si>
  <si>
    <t>59051480</t>
  </si>
  <si>
    <t>profil rohový Al s tkaninou kontaktního zateplení</t>
  </si>
  <si>
    <t>1793400728</t>
  </si>
  <si>
    <t>" viz. montáž + ztratné"  69,374+51,276</t>
  </si>
  <si>
    <t>120,65*1,05 'Přepočtené koeficientem množství</t>
  </si>
  <si>
    <t>90</t>
  </si>
  <si>
    <t>622531011</t>
  </si>
  <si>
    <t>Omítka tenkovrstvá silikonová vnějších ploch probarvená, včetně penetrace podkladu zrnitá, tloušťky 1,5 mm stěn</t>
  </si>
  <si>
    <t>1674759027</t>
  </si>
  <si>
    <t>Mezisoučet</t>
  </si>
  <si>
    <t>"ostění" (1,8+0,75*2)*0,2*4+(0,9+0,75*2+1,8+2,1*2+2,65+3,61*2+3,2+3,61*2)*0,2</t>
  </si>
  <si>
    <t>(1,5+1,25*2)*0,2*4</t>
  </si>
  <si>
    <t>91</t>
  </si>
  <si>
    <t>622511111</t>
  </si>
  <si>
    <t>Omítka tenkovrstvá akrylátová vnějších ploch probarvená, včetně penetrace podkladu mozaiková střednězrnná stěn</t>
  </si>
  <si>
    <t>-361867831</t>
  </si>
  <si>
    <t xml:space="preserve">" viz. půdorys1.NP a pohledy" </t>
  </si>
  <si>
    <t>" omítka soklu nad terénem" 18,84*(0,77+0,45)/2+8,09*0,77+(18,84-10,0)*0,65</t>
  </si>
  <si>
    <t>(8,09-2,65-3,2+0,45*2*2)*0,45</t>
  </si>
  <si>
    <t>92</t>
  </si>
  <si>
    <t>622251101</t>
  </si>
  <si>
    <t>Montáž kontaktního zateplení Příplatek k cenám za zápustnou montáž kotev s použitím tepelněizolačních zátek na vnější stěny z polystyrenu</t>
  </si>
  <si>
    <t>1711020557</t>
  </si>
  <si>
    <t>" viz. výpočet plochy zateplení" 241,658+95,304</t>
  </si>
  <si>
    <t>93</t>
  </si>
  <si>
    <t>622251105</t>
  </si>
  <si>
    <t>Montáž kontaktního zateplení Příplatek k cenám za zápustnou montáž kotev s použitím tepelněizolačních zátek na vnější stěny z minerální vlny</t>
  </si>
  <si>
    <t>945904925</t>
  </si>
  <si>
    <t>" viz. výpočet plochy zateplení" 78,926</t>
  </si>
  <si>
    <t>94</t>
  </si>
  <si>
    <t>629999011</t>
  </si>
  <si>
    <t>Příplatky k cenám úprav vnějších povrchů za zvýšenou pracnost při provádění styku dvou struktur na fasádě</t>
  </si>
  <si>
    <t>1270358223</t>
  </si>
  <si>
    <t>"viz. pohledy" 2,0*2+2,22+5,22*2+1,25*4+6,2*2+0,75+5,1+4,0+2,5*2+1,35*2+1,25*3+1,35*2+0,75</t>
  </si>
  <si>
    <t>95</t>
  </si>
  <si>
    <t>629999042</t>
  </si>
  <si>
    <t>Příplatky k cenám úprav vnějších povrchů za ztížené pracovní podmínky práce v nadstřešní části objektu</t>
  </si>
  <si>
    <t>-1480486923</t>
  </si>
  <si>
    <t>"lešení okolo objektu - nadstřešní prostor v oblasti přístřešku a mezi jednolivými střešními rovinami" (12+8,1+2,0+2,2)*1,5</t>
  </si>
  <si>
    <t>96</t>
  </si>
  <si>
    <t>622212001</t>
  </si>
  <si>
    <t>Montáž kontaktního zateplení vnějšího ostění, nadpraží nebo parapetu z polystyrenových desek hloubky špalet do 200 mm, tloušťky desek do 40 mm</t>
  </si>
  <si>
    <t>-821186548</t>
  </si>
  <si>
    <t xml:space="preserve">" úprava vnějších parapetů" </t>
  </si>
  <si>
    <t>1,8*4+0,9+1,8*4</t>
  </si>
  <si>
    <t>97</t>
  </si>
  <si>
    <t>28376361</t>
  </si>
  <si>
    <t>deska XPS hladký povrch λ=0,034 tl 30mm</t>
  </si>
  <si>
    <t>-1619794487</t>
  </si>
  <si>
    <t>" viz. montáž + ztratné" 15,3*0,15</t>
  </si>
  <si>
    <t>2,295*1,1 'Přepočtené koeficientem množství</t>
  </si>
  <si>
    <t>Podlahy a podlahové konstrukce</t>
  </si>
  <si>
    <t>98</t>
  </si>
  <si>
    <t>631311115</t>
  </si>
  <si>
    <t>Mazanina z betonu prostého bez zvýšených nároků na prostředí tl. přes 50 do 80 mm tř. C 20/25</t>
  </si>
  <si>
    <t>365219742</t>
  </si>
  <si>
    <t xml:space="preserve">" viz. půdorys 1.NP a 2.NP, řezy a skladby konstrukcí" </t>
  </si>
  <si>
    <t xml:space="preserve">" viz. skladby podlah" </t>
  </si>
  <si>
    <t>" skladba  ozn P04" (4,6+19,2+3,9+1,0)*0,053</t>
  </si>
  <si>
    <t>" skladba ozn. P05"  3,6*0,053</t>
  </si>
  <si>
    <t>" skladba ozn. P06"   (30,4+6,1)*0,063</t>
  </si>
  <si>
    <t>" skladba ozn. P07"   (4,0+3,7+1,0+1,0)*0,055</t>
  </si>
  <si>
    <t>99</t>
  </si>
  <si>
    <t>631319011</t>
  </si>
  <si>
    <t>Příplatek k cenám mazanin za úpravu povrchu mazaniny přehlazením, mazanina tl. přes 50 do 80 mm</t>
  </si>
  <si>
    <t>2139253653</t>
  </si>
  <si>
    <t>100</t>
  </si>
  <si>
    <t>631319171</t>
  </si>
  <si>
    <t>Příplatek k cenám mazanin za stržení povrchu spodní vrstvy mazaniny latí před vložením výztuže nebo pletiva pro tl. obou vrstev mazaniny přes 50 do 80 mm</t>
  </si>
  <si>
    <t>1183629939</t>
  </si>
  <si>
    <t>101</t>
  </si>
  <si>
    <t>631319195</t>
  </si>
  <si>
    <t>Příplatek k cenám mazanin za malou plochu do 5 m2 jednotlivě mazanina tl. přes 50 do 80 mm</t>
  </si>
  <si>
    <t>-1390113579</t>
  </si>
  <si>
    <t>" skladba  ozn P04" (4,6+3,9+1,0)*0,053</t>
  </si>
  <si>
    <t>" skladba ozn. P06"   (6,1)*0,063</t>
  </si>
  <si>
    <t>102</t>
  </si>
  <si>
    <t>631362021</t>
  </si>
  <si>
    <t>Výztuž mazanin ze svařovaných sítí z drátů typu KARI</t>
  </si>
  <si>
    <t>-294954395</t>
  </si>
  <si>
    <t xml:space="preserve">" vyztužený cementový potěr KARI síť 150/150/5mm" </t>
  </si>
  <si>
    <t>(7,2*7,8)*2,512*1,08*0,001</t>
  </si>
  <si>
    <t>" konstrukční vrstvy podlahy v garáži a ve věži 100/00/6,3" (9,9*7,2+2,65*0,3+3,2*0,3+1,9)*4,952*1,08*0,001</t>
  </si>
  <si>
    <t>" konstrukční vrstva ve 2.NP 150/150/5" 49,6*2,512*1,08*0,001</t>
  </si>
  <si>
    <t>" skladba ozn. P02 - KARI síť 100/100/6,3"   (2,3+12,2)*4,952*1,08*0,001</t>
  </si>
  <si>
    <t>" skladba ozn. P04 - KARI síť 100/100/4,0"   (4,6+19,2+3,9+1,0)*1,999*1,08*0,001</t>
  </si>
  <si>
    <t>" skladba ozn. P05 KARI síť 100/100/4"  3,6*1,99*1,08*0,001</t>
  </si>
  <si>
    <t>" skladba ozn. P06 KARI síť 100/100/4"   (30,4+6,1)*1,999*1,08*0,001</t>
  </si>
  <si>
    <t>" skladba ozn. P07 KARI síť 100/100/4"   (4,0+3,7+1,0+1,0)*1,999*1,08*0,001</t>
  </si>
  <si>
    <t>103</t>
  </si>
  <si>
    <t>632450134</t>
  </si>
  <si>
    <t>Potěr cementový vyrovnávací ze suchých směsí v ploše o průměrné (střední) tl. přes 40 do 50 mm</t>
  </si>
  <si>
    <t>-282656421</t>
  </si>
  <si>
    <t xml:space="preserve">" viz. půdorys 1.NP, řezy a skladby konstrukcí" </t>
  </si>
  <si>
    <t>" skladba ozn. P02"   2,3+12,2</t>
  </si>
  <si>
    <t>104</t>
  </si>
  <si>
    <t>631311125</t>
  </si>
  <si>
    <t>Mazanina z betonu prostého bez zvýšených nároků na prostředí tl. přes 80 do 120 mm tř. C 20/25</t>
  </si>
  <si>
    <t>694658009</t>
  </si>
  <si>
    <t xml:space="preserve">" viz. půdorys 1.NP , řezy a skladby konstrukcí" </t>
  </si>
  <si>
    <t>" konstrukční vrstvy podlahy v garáži a věži včetně spádování " (9,9*7,2+2,65*0,3+3,2*0,3+1,9)*0,105</t>
  </si>
  <si>
    <t>105</t>
  </si>
  <si>
    <t>631319012</t>
  </si>
  <si>
    <t>Příplatek k cenám mazanin za úpravu povrchu mazaniny přehlazením, mazanina tl. přes 80 do 120 mm</t>
  </si>
  <si>
    <t>258864400</t>
  </si>
  <si>
    <t>106</t>
  </si>
  <si>
    <t>631319173</t>
  </si>
  <si>
    <t>Příplatek k cenám mazanin za stržení povrchu spodní vrstvy mazaniny latí před vložením výztuže nebo pletiva pro tl. obou vrstev mazaniny přes 80 do 120 mm</t>
  </si>
  <si>
    <t>-1472518434</t>
  </si>
  <si>
    <t>107</t>
  </si>
  <si>
    <t>631351101</t>
  </si>
  <si>
    <t>Bednění v podlahách rýh a hran zřízení</t>
  </si>
  <si>
    <t>-398034174</t>
  </si>
  <si>
    <t>" viz.půdorys 1.NP - garáž" 2,6*0,2+3,2*0,2+0,5*4*0,2</t>
  </si>
  <si>
    <t>" 2.NP - prostor schodiště a věže" 1,5*0,2+(3,95+0,6+1,0)*0,2</t>
  </si>
  <si>
    <t>108</t>
  </si>
  <si>
    <t>631351102</t>
  </si>
  <si>
    <t>Bednění v podlahách rýh a hran odstranění</t>
  </si>
  <si>
    <t>-1531107292</t>
  </si>
  <si>
    <t>" viz.půdorys 1.NP" 2,6*0,2+3,2*0,2+0,5*4*0,2</t>
  </si>
  <si>
    <t>109</t>
  </si>
  <si>
    <t>631351111</t>
  </si>
  <si>
    <t>Bednění v podlahách otvorů a prostupů zřízení</t>
  </si>
  <si>
    <t>1837605693</t>
  </si>
  <si>
    <t>" viz.půdorys 1.NP" 0,3*4*5*0,3+0,2*4*0,2</t>
  </si>
  <si>
    <t>110</t>
  </si>
  <si>
    <t>631351112</t>
  </si>
  <si>
    <t>Bednění v podlahách otvorů a prostupů odstranění</t>
  </si>
  <si>
    <t>-1953189071</t>
  </si>
  <si>
    <t>" viz.půdorys 1.NP" 0,3*4*5+0,2*4*0,2</t>
  </si>
  <si>
    <t>111</t>
  </si>
  <si>
    <t>632450131</t>
  </si>
  <si>
    <t>Potěr cementový vyrovnávací ze suchých směsí v ploše o průměrné (střední) tl. od 10 do 20 mm</t>
  </si>
  <si>
    <t>127773881</t>
  </si>
  <si>
    <t xml:space="preserve">" viz. půdorys základů a skladby konstrukcí" </t>
  </si>
  <si>
    <t>" ochranný potěr hydroizolačního souvrství" 18,80*8,0</t>
  </si>
  <si>
    <t>" vyrovnávací vrstva stropní konstrukce nad 1.NP" 7,2*7,8</t>
  </si>
  <si>
    <t>112</t>
  </si>
  <si>
    <t>634112123</t>
  </si>
  <si>
    <t>Obvodová dilatace mezi stěnou a mazaninou nebo potěrem podlahovým páskem z pěnového PE s fólií tl. do 10 mm, výšky 80 mm</t>
  </si>
  <si>
    <t>-633420347</t>
  </si>
  <si>
    <t>9,8+23,0+8,4+8,9+4,4+6,8+17,10+5,7+7,0</t>
  </si>
  <si>
    <t>" viz. půdorys 2.NP" 9,9+8,8+4,4+4,4+23,2+10,7</t>
  </si>
  <si>
    <t>113</t>
  </si>
  <si>
    <t>634112126</t>
  </si>
  <si>
    <t>Obvodová dilatace mezi stěnou a mazaninou nebo potěrem podlahovým páskem z pěnového PE s fólií tl. do 10 mm, výšky 100 mm</t>
  </si>
  <si>
    <t>671820523</t>
  </si>
  <si>
    <t>" viz. půdorys 1.NP " 34,8</t>
  </si>
  <si>
    <t>114</t>
  </si>
  <si>
    <t>634113115</t>
  </si>
  <si>
    <t>Výplň dilatačních spár mazanin plastovým profilem výšky 80 mm</t>
  </si>
  <si>
    <t>1869444519</t>
  </si>
  <si>
    <t>" dilatační  spáry v ploše mazaniny garáže" 7,2+9,9</t>
  </si>
  <si>
    <t>Osazování výplní otvorů</t>
  </si>
  <si>
    <t>115</t>
  </si>
  <si>
    <t>642942111</t>
  </si>
  <si>
    <t>Osazování zárubní nebo rámů kovových dveřních lisovaných nebo z úhelníků bez dveřních křídel na cementovou maltu, plochy otvoru do 2,5 m2</t>
  </si>
  <si>
    <t>214763689</t>
  </si>
  <si>
    <t>"700/1970"  3</t>
  </si>
  <si>
    <t>"800/1970 " 3</t>
  </si>
  <si>
    <t>"900/1970"  3</t>
  </si>
  <si>
    <t>116</t>
  </si>
  <si>
    <t>55331352</t>
  </si>
  <si>
    <t>zárubeň ocelová pro pórobeton tl.100 - 900 levá,pravá</t>
  </si>
  <si>
    <t>-771300200</t>
  </si>
  <si>
    <t>" viz. montáž" 2</t>
  </si>
  <si>
    <t>117</t>
  </si>
  <si>
    <t>61182252</t>
  </si>
  <si>
    <t>zárubeň rámová pro dveře 1křídlé 900x1970mm</t>
  </si>
  <si>
    <t>2029190388</t>
  </si>
  <si>
    <t>" viz. montáž" 1</t>
  </si>
  <si>
    <t>118</t>
  </si>
  <si>
    <t>55331350</t>
  </si>
  <si>
    <t>zárubeň ocelová pro pórobeton tl. 100 -  800 levá,pravá</t>
  </si>
  <si>
    <t>-1693352317</t>
  </si>
  <si>
    <t>" viz. montáž" 3</t>
  </si>
  <si>
    <t>119</t>
  </si>
  <si>
    <t>55331348</t>
  </si>
  <si>
    <t>zárubeň ocelová pro pórobeton tl. 100  - 700 levá,pravá</t>
  </si>
  <si>
    <t>692445041</t>
  </si>
  <si>
    <t>Lešení a stavební výtahy</t>
  </si>
  <si>
    <t>120</t>
  </si>
  <si>
    <t>941111RP15</t>
  </si>
  <si>
    <t>Přílatek za lešení postavené na střešní konstrukci ( ochranné prvky stávající střechy, dřevěná pomocná konstrukce, kotvící prvky)</t>
  </si>
  <si>
    <t>-290639750</t>
  </si>
  <si>
    <t>"lešení okolo objektu - nadstřešní prostor" (12+8,1+2,2+2,0)*1,5</t>
  </si>
  <si>
    <t>121</t>
  </si>
  <si>
    <t>949311111</t>
  </si>
  <si>
    <t>Montáž lešení trubkového do šachet (výtahových, potrubních) o půdorysné ploše do 6 m2, výšky do 10 m</t>
  </si>
  <si>
    <t>-1944059511</t>
  </si>
  <si>
    <t>" lešení věže" 9,46+1,8-1,5</t>
  </si>
  <si>
    <t>122</t>
  </si>
  <si>
    <t>949311211</t>
  </si>
  <si>
    <t>Montáž lešení trubkového do šachet (výtahových, potrubních) Příplatek za první a každý další den použití lešení k ceně -1111, -1112 nebo -1113</t>
  </si>
  <si>
    <t>1336192269</t>
  </si>
  <si>
    <t>" lešení věže předpoklad 14 dní " (9,46+1,8-1,5)*14</t>
  </si>
  <si>
    <t>123</t>
  </si>
  <si>
    <t>949311811</t>
  </si>
  <si>
    <t>Demontáž lešení trubkového do šachet (výtahových, potrubních) o půdorysné ploše do 6 m2, výšky do 10 m</t>
  </si>
  <si>
    <t>-141451344</t>
  </si>
  <si>
    <t>124</t>
  </si>
  <si>
    <t>941111131</t>
  </si>
  <si>
    <t>Montáž lešení řadového trubkového lehkého pracovního s podlahami s provozním zatížením tř. 3 do 200 kg/m2 šířky tř. W12 přes 1,2 do 1,5 m, výšky do 10 m</t>
  </si>
  <si>
    <t>1393071721</t>
  </si>
  <si>
    <t xml:space="preserve">" lešení na venkovní straně objektu" </t>
  </si>
  <si>
    <t>(8,09+1,5*2)*(6,35-1,0)+(2,0+1,5*2)*4,0</t>
  </si>
  <si>
    <t>(18,84+1,5*2)*(5,735-1,0)+(8,64+1,5)*0,5+(2,0+1,5*2)*3,8-8,64*3,9</t>
  </si>
  <si>
    <t>(10,4+1,5)*(4,43-1,0)+(9,04+1,5)*(5,858-1,0)+(2,0+1,5*3,75)</t>
  </si>
  <si>
    <t>125</t>
  </si>
  <si>
    <t>941111231</t>
  </si>
  <si>
    <t>Montáž lešení řadového trubkového lehkého pracovního s podlahami s provozním zatížením tř. 3 do 200 kg/m2 Příplatek za první a každý další den použití lešení k ceně -1131</t>
  </si>
  <si>
    <t>-72869393</t>
  </si>
  <si>
    <t>" předpoklad 60 dní" 352,095*2*30</t>
  </si>
  <si>
    <t>126</t>
  </si>
  <si>
    <t>941111831</t>
  </si>
  <si>
    <t>Demontáž lešení řadového trubkového lehkého pracovního s podlahami s provozním zatížením tř. 3 do 200 kg/m2 šířky tř. W12 přes 1,2 do 1,5 m, výšky do 10 m</t>
  </si>
  <si>
    <t>108287269</t>
  </si>
  <si>
    <t>127</t>
  </si>
  <si>
    <t>944511111</t>
  </si>
  <si>
    <t>Montáž ochranné sítě zavěšené na konstrukci lešení z textilie z umělých vláken</t>
  </si>
  <si>
    <t>-9246315</t>
  </si>
  <si>
    <t>128</t>
  </si>
  <si>
    <t>944511211</t>
  </si>
  <si>
    <t>Montáž ochranné sítě Příplatek za první a každý další den použití sítě k ceně -1111</t>
  </si>
  <si>
    <t>868863008</t>
  </si>
  <si>
    <t>129</t>
  </si>
  <si>
    <t>944511811</t>
  </si>
  <si>
    <t>Demontáž ochranné sítě zavěšené na konstrukci lešení z textilie z umělých vláken</t>
  </si>
  <si>
    <t>922605871</t>
  </si>
  <si>
    <t>130</t>
  </si>
  <si>
    <t>944711112</t>
  </si>
  <si>
    <t>Montáž záchytné stříšky zřizované současně s lehkým nebo těžkým lešením, šířky přes 1,5 do 2,0 m</t>
  </si>
  <si>
    <t>1044919076</t>
  </si>
  <si>
    <t>"viz. půdorys 1.NP" 3,0</t>
  </si>
  <si>
    <t>131</t>
  </si>
  <si>
    <t>944711212</t>
  </si>
  <si>
    <t>Montáž záchytné stříšky Příplatek za první a každý další den použití záchytné stříšky k ceně -1112</t>
  </si>
  <si>
    <t>551378115</t>
  </si>
  <si>
    <t>" předpoklad 60 dní"  3*60</t>
  </si>
  <si>
    <t>132</t>
  </si>
  <si>
    <t>944711812</t>
  </si>
  <si>
    <t>Demontáž záchytné stříšky zřizované současně s lehkým nebo těžkým lešením, šířky přes 1,5 do 2,0 m</t>
  </si>
  <si>
    <t>1209488778</t>
  </si>
  <si>
    <t>133</t>
  </si>
  <si>
    <t>949101111</t>
  </si>
  <si>
    <t>Lešení pomocné pracovní pro objekty pozemních staveb pro zatížení do 150 kg/m2, o výšce lešeňové podlahy do 1,9 m</t>
  </si>
  <si>
    <t>-502545478</t>
  </si>
  <si>
    <t>" podlaha 1.NP" 4,6+19,2+3,9+3,6+1,0+2,3+12,2+1,9+71,8+2,5</t>
  </si>
  <si>
    <t>"podlaha 2.NP" 4,0+3,7+1,0+1,0+30,4+6,10+1,9</t>
  </si>
  <si>
    <t>Různé dokončovací konstrukce a práce pozemních staveb</t>
  </si>
  <si>
    <t>134</t>
  </si>
  <si>
    <t>952901111</t>
  </si>
  <si>
    <t>Vyčištění budov nebo objektů před předáním do užívání budov bytové nebo občanské výstavby, světlé výšky podlaží do 4 m</t>
  </si>
  <si>
    <t>-1895511413</t>
  </si>
  <si>
    <t>135</t>
  </si>
  <si>
    <t>977151225</t>
  </si>
  <si>
    <t>Jádrové vrty diamantovými korunkami do stavebních materiálů (železobetonu, betonu, cihel, obkladů, dlažeb, kamene) dovrchní (směrem vzhůru), průměru přes 180 do 200 mm</t>
  </si>
  <si>
    <t>-224714249</t>
  </si>
  <si>
    <t>" otvory pro potřeby VZT" 2*0,3</t>
  </si>
  <si>
    <t>" otvory pro potřeby ZTI" 2*0,3</t>
  </si>
  <si>
    <t>997</t>
  </si>
  <si>
    <t>Přesun sutě</t>
  </si>
  <si>
    <t>136</t>
  </si>
  <si>
    <t>997013111</t>
  </si>
  <si>
    <t>Vnitrostaveništní doprava suti a vybouraných hmot vodorovně do 50 m svisle s použitím mechanizace pro budovy a haly výšky do 6 m</t>
  </si>
  <si>
    <t>-2124599148</t>
  </si>
  <si>
    <t>137</t>
  </si>
  <si>
    <t>997013501</t>
  </si>
  <si>
    <t>Odvoz suti a vybouraných hmot na skládku nebo meziskládku se složením, na vzdálenost do 1 km</t>
  </si>
  <si>
    <t>1826734216</t>
  </si>
  <si>
    <t>138</t>
  </si>
  <si>
    <t>997013509</t>
  </si>
  <si>
    <t>Odvoz suti a vybouraných hmot na skládku nebo meziskládku se složením, na vzdálenost Příplatek k ceně za každý další i započatý 1 km přes 1 km</t>
  </si>
  <si>
    <t>1418204849</t>
  </si>
  <si>
    <t>" skladka Holasovice" 8*0,16</t>
  </si>
  <si>
    <t>139</t>
  </si>
  <si>
    <t>997013831</t>
  </si>
  <si>
    <t>Poplatek za uložení stavebního odpadu na skládce (skládkovné) směsného stavebního a demoličního zatříděného do Katalogu odpadů pod kódem 170 904</t>
  </si>
  <si>
    <t>-285771765</t>
  </si>
  <si>
    <t>998</t>
  </si>
  <si>
    <t>Přesun hmot</t>
  </si>
  <si>
    <t>140</t>
  </si>
  <si>
    <t>998011002</t>
  </si>
  <si>
    <t>Přesun hmot pro budovy občanské výstavby, bydlení, výrobu a služby s nosnou svislou konstrukcí zděnou z cihel, tvárnic nebo kamene vodorovná dopravní vzdálenost do 100 m pro budovy výšky přes 6 do 12 m</t>
  </si>
  <si>
    <t>-1031944093</t>
  </si>
  <si>
    <t>PSV</t>
  </si>
  <si>
    <t>Práce a dodávky PSV</t>
  </si>
  <si>
    <t>711</t>
  </si>
  <si>
    <t>Izolace proti vodě, vlhkosti a plynům</t>
  </si>
  <si>
    <t>141</t>
  </si>
  <si>
    <t>711111001</t>
  </si>
  <si>
    <t>Provedení izolace proti zemní vlhkosti natěradly a tmely za studena na ploše vodorovné V nátěrem penetračním</t>
  </si>
  <si>
    <t>1230888854</t>
  </si>
  <si>
    <t xml:space="preserve">" viz. půdorys základů řez A-A, řez B-B" </t>
  </si>
  <si>
    <t>" hydroizolační souvrství stavby" 18,80*8,0*2</t>
  </si>
  <si>
    <t>142</t>
  </si>
  <si>
    <t>711112001</t>
  </si>
  <si>
    <t>Provedení izolace proti zemní vlhkosti natěradly a tmely za studena na ploše svislé S nátěrem penetračním</t>
  </si>
  <si>
    <t>-1353144806</t>
  </si>
  <si>
    <t xml:space="preserve">" hydroizolační souvrství stavby" </t>
  </si>
  <si>
    <t>(8,0*2+18,8*2)*1,3*2</t>
  </si>
  <si>
    <t>143</t>
  </si>
  <si>
    <t>11163150</t>
  </si>
  <si>
    <t>lak penetrační asfaltový</t>
  </si>
  <si>
    <t>-62832109</t>
  </si>
  <si>
    <t>" viz. montáž + ztratné" 300,8+139,36</t>
  </si>
  <si>
    <t>440,16*0,0003 'Přepočtené koeficientem množství</t>
  </si>
  <si>
    <t>144</t>
  </si>
  <si>
    <t>711141559</t>
  </si>
  <si>
    <t>Provedení izolace proti zemní vlhkosti pásy přitavením NAIP na ploše vodorovné V</t>
  </si>
  <si>
    <t>-512621194</t>
  </si>
  <si>
    <t>" hydroizolační souvrství stavby" 18,80*8,0</t>
  </si>
  <si>
    <t>145</t>
  </si>
  <si>
    <t>711142559</t>
  </si>
  <si>
    <t>Provedení izolace proti zemní vlhkosti pásy přitavením NAIP na ploše svislé S</t>
  </si>
  <si>
    <t>739528152</t>
  </si>
  <si>
    <t>(8,0*2+18,8*2)*1,3</t>
  </si>
  <si>
    <t>146</t>
  </si>
  <si>
    <t>711161223</t>
  </si>
  <si>
    <t>Izolace proti zemní vlhkosti a beztlakové vodě nopovými fóliemi na ploše svislé S vrstva ochranná, odvětrávací a drenážní s nakašírovanou filtrační textilií výška nopku 9,0 mm, tl. fólie do 0,6 mm</t>
  </si>
  <si>
    <t>-935622497</t>
  </si>
  <si>
    <t xml:space="preserve">" ochrana tepelné  izolace  spodní stavby včetně vytažení folie 0,2 m na upravený terén" </t>
  </si>
  <si>
    <t>(8,0*2+18,8*2)*1,1</t>
  </si>
  <si>
    <t>147</t>
  </si>
  <si>
    <t>711747288</t>
  </si>
  <si>
    <t>Provedení detailů pásy přitavením opracování trubních prostupů na pevnou a volnou přírubu s dotěsněním tmelem, průměru do 200 mm</t>
  </si>
  <si>
    <t>-172986925</t>
  </si>
  <si>
    <t>" viz. půdorys základů " 3</t>
  </si>
  <si>
    <t>148</t>
  </si>
  <si>
    <t>711747388</t>
  </si>
  <si>
    <t>Provedení detailů pásy přitavením opracování trubních prostupů na pevnou a volnou přírubu s dotěsněním tmelem, průměru přes 200 do 500 mm</t>
  </si>
  <si>
    <t>1217645908</t>
  </si>
  <si>
    <t>" viz. půdorys základů " 2</t>
  </si>
  <si>
    <t>149</t>
  </si>
  <si>
    <t>62857RP26</t>
  </si>
  <si>
    <t>pás asfaltový natavitelný modifikovaný SBS tl 4,5mm nosná vložka je polyesterová rohož v podélném směru vyztužená skleněnými vlákny a hrubozrnným břidličným posypem na horním povrchu</t>
  </si>
  <si>
    <t>-776379684</t>
  </si>
  <si>
    <t xml:space="preserve">" viz. montáž + ztratné" </t>
  </si>
  <si>
    <t>150,4+69,68+3*(2*3,14*0,1)*0,5+2*(2*3,14*0,25)*0,5</t>
  </si>
  <si>
    <t>222,592*1,15 'Přepočtené koeficientem množství</t>
  </si>
  <si>
    <t>150</t>
  </si>
  <si>
    <t>998711201</t>
  </si>
  <si>
    <t>Přesun hmot pro izolace proti vodě, vlhkosti a plynům stanovený procentní sazbou (%) z ceny vodorovná dopravní vzdálenost do 50 m v objektech výšky do 6 m</t>
  </si>
  <si>
    <t>%</t>
  </si>
  <si>
    <t>-626062096</t>
  </si>
  <si>
    <t>712</t>
  </si>
  <si>
    <t>Povlakové krytiny</t>
  </si>
  <si>
    <t>151</t>
  </si>
  <si>
    <t>712363RP42</t>
  </si>
  <si>
    <t>Provedení povlakové krytiny střech plochých do 10° s mechanicky kotvenou izolací včetně položení fólie a horkovzdušného svaření budovy výšky přes 18 m, kotvené do trapézového plechu nebo do dřeva</t>
  </si>
  <si>
    <t>-7307115</t>
  </si>
  <si>
    <t xml:space="preserve">" viz. půdorys krovu" </t>
  </si>
  <si>
    <t>" střecha S1 a S3" (9,04+10,52)*8,66-2,11*1,86+(9,0*4+10,52*2+8,66*4)*0,3</t>
  </si>
  <si>
    <t>" střecha S2" 2,83*2,55+(2,83*2+2,55*2)*0,3</t>
  </si>
  <si>
    <t>152</t>
  </si>
  <si>
    <t>28322RP25</t>
  </si>
  <si>
    <t>fólie hydroizolační střešní PVC-P  mechanicky kotvená tl 1,5mm šedá ( systémové řešení včetně všech lemujících prvků)</t>
  </si>
  <si>
    <t>-1452960158</t>
  </si>
  <si>
    <t>" viz. montáž" 203,414</t>
  </si>
  <si>
    <t>203,414*1,15 'Přepočtené koeficientem množství</t>
  </si>
  <si>
    <t>153</t>
  </si>
  <si>
    <t>712391171</t>
  </si>
  <si>
    <t>Provedení povlakové krytiny střech plochých do 10° -ostatní práce provedení vrstvy textilní podkladní</t>
  </si>
  <si>
    <t>-1012871293</t>
  </si>
  <si>
    <t>" střecha S1 A S3" (9,04+10,52)*8,66-2,11*1,86+(9,0*4+10,52*2+8,66*4)*0,3</t>
  </si>
  <si>
    <t>154</t>
  </si>
  <si>
    <t>69311068</t>
  </si>
  <si>
    <t>geotextilie netkaná separační, ochranná, filtrační, drenážní PP 300g/m2</t>
  </si>
  <si>
    <t>1701724655</t>
  </si>
  <si>
    <t>155</t>
  </si>
  <si>
    <t>712999001</t>
  </si>
  <si>
    <t>Provedení povlakové krytiny střech - ostatní práce vytvoření imitace falcového spoje dekorační lištou z PVC</t>
  </si>
  <si>
    <t>-1394296785</t>
  </si>
  <si>
    <t xml:space="preserve">"viz. pohledy a půdorys střechy" </t>
  </si>
  <si>
    <t>8,655*33+6,57*4</t>
  </si>
  <si>
    <t>2,6*3</t>
  </si>
  <si>
    <t>156</t>
  </si>
  <si>
    <t>28343060</t>
  </si>
  <si>
    <t>profil dekorační vytvářející imitaci falcového spoje z PVC v barvě světle šedá, délky 3m</t>
  </si>
  <si>
    <t>1184229369</t>
  </si>
  <si>
    <t>" viz. montáž + ztratné" 319,695</t>
  </si>
  <si>
    <t>319,695*1,02 'Přepočtené koeficientem množství</t>
  </si>
  <si>
    <t>157</t>
  </si>
  <si>
    <t>712999RP42</t>
  </si>
  <si>
    <t>Dodávka a montáž tvarovky prostupu střechou z PVC, průměr do 300mm + vodonepropustná úprava ve střešní rovině, dilatační napojení a celonerezová stahovací páska ( včetně integrované manžety)</t>
  </si>
  <si>
    <t>-52550335</t>
  </si>
  <si>
    <t xml:space="preserve">" viz. půdorys střechy" </t>
  </si>
  <si>
    <t>" pro potřeby VZT" 2</t>
  </si>
  <si>
    <t>" pro potřeby ZTI" 2</t>
  </si>
  <si>
    <t>" pro odvedení výfukových plynů" 1</t>
  </si>
  <si>
    <t>158</t>
  </si>
  <si>
    <t>998712202</t>
  </si>
  <si>
    <t>Přesun hmot pro povlakové krytiny stanovený procentní sazbou (%) z ceny vodorovná dopravní vzdálenost do 50 m v objektech výšky přes 6 do 12 m</t>
  </si>
  <si>
    <t>-836349908</t>
  </si>
  <si>
    <t>713</t>
  </si>
  <si>
    <t>Izolace tepelné</t>
  </si>
  <si>
    <t>159</t>
  </si>
  <si>
    <t>713121111</t>
  </si>
  <si>
    <t>Montáž tepelné izolace podlah rohožemi, pásy, deskami, dílci, bloky (izolační materiál ve specifikaci) kladenými volně jednovrstvá</t>
  </si>
  <si>
    <t>-1806694597</t>
  </si>
  <si>
    <t xml:space="preserve">"EPS 150 S " </t>
  </si>
  <si>
    <t>" viz skladba P02" 2,3+12,2+1,9</t>
  </si>
  <si>
    <t>" viz skladba P04" 4,6+19,2+3,9+1,0</t>
  </si>
  <si>
    <t>" viz skladba P05" 3,6</t>
  </si>
  <si>
    <t xml:space="preserve">" kročejová izolace " </t>
  </si>
  <si>
    <t>" viz skladba P06" 30,4+6,1</t>
  </si>
  <si>
    <t>" viz skladba P07" 4,0+3,7+1,0+1,0</t>
  </si>
  <si>
    <t>160</t>
  </si>
  <si>
    <t>28375909</t>
  </si>
  <si>
    <t>deska EPS 150 pro trvalé zatížení v tlaku tl 50mm</t>
  </si>
  <si>
    <t>-781643445</t>
  </si>
  <si>
    <t>16,4*1,02 'Přepočtené koeficientem množství</t>
  </si>
  <si>
    <t>161</t>
  </si>
  <si>
    <t>28375912</t>
  </si>
  <si>
    <t>deska EPS 150 pro trvalé zatížení v tlaku (max. 3000 kg/m2) tl 80mm</t>
  </si>
  <si>
    <t>-1738296330</t>
  </si>
  <si>
    <t>32,3*1,02 'Přepočtené koeficientem množství</t>
  </si>
  <si>
    <t>162</t>
  </si>
  <si>
    <t>28375RP25</t>
  </si>
  <si>
    <t>deska pro kročejový útlum tl 25/23 mm z minerální vlny</t>
  </si>
  <si>
    <t>-1807869419</t>
  </si>
  <si>
    <t>163</t>
  </si>
  <si>
    <t>713131151</t>
  </si>
  <si>
    <t>Montáž tepelné izolace stěn rohožemi, pásy, deskami, dílci, bloky (izolační materiál ve specifikaci) vložením jednovrstvě</t>
  </si>
  <si>
    <t>2132125777</t>
  </si>
  <si>
    <t xml:space="preserve">" viz. půdorys 1.Np a řez A-A, B-B" </t>
  </si>
  <si>
    <t>" zateplení stěny HZ v 1.NP vmístě stěny společné s  přístřeškem"  11,33*3,5</t>
  </si>
  <si>
    <t>164</t>
  </si>
  <si>
    <t>63148161</t>
  </si>
  <si>
    <t>deska tepelně izolační minerální provětrávaných fasád λ=0,033-0,035 tl 100mm</t>
  </si>
  <si>
    <t>-1366626871</t>
  </si>
  <si>
    <t>" viz. montáž + ztratné" 39,655</t>
  </si>
  <si>
    <t>39,655*1,05 'Přepočtené koeficientem množství</t>
  </si>
  <si>
    <t>165</t>
  </si>
  <si>
    <t>713131RP15</t>
  </si>
  <si>
    <t>Montáž tepelné izolace stěn připevněné sponkami parotěsná, tloušťka izolace 10 mm</t>
  </si>
  <si>
    <t>-1630264337</t>
  </si>
  <si>
    <t>166</t>
  </si>
  <si>
    <t>28329011</t>
  </si>
  <si>
    <t>fólie PE vyztužená pro parotěsnou vrstvu (reakce na oheň - třída F) 110g/m2</t>
  </si>
  <si>
    <t>1902925480</t>
  </si>
  <si>
    <t>167</t>
  </si>
  <si>
    <t>713151111</t>
  </si>
  <si>
    <t>Montáž tepelné izolace střech šikmých rohožemi, pásy, deskami (izolační materiál ve specifikaci) kladenými volně mezi krokve</t>
  </si>
  <si>
    <t>-1148459589</t>
  </si>
  <si>
    <t xml:space="preserve">" viz. řez A-A, B-B a půdorys krovu" </t>
  </si>
  <si>
    <t xml:space="preserve">"tepelná izolace umístěná mezi dolními pásnicemi  nosníků na roštu" </t>
  </si>
  <si>
    <t>(7,5*7,8)+(7,5*9,9)*2</t>
  </si>
  <si>
    <t>168</t>
  </si>
  <si>
    <t>63141188</t>
  </si>
  <si>
    <t>deska tepelně izolační minerální do šikmých střech a stěn  λ=0,036-0,037 tl 100mm</t>
  </si>
  <si>
    <t>-828181135</t>
  </si>
  <si>
    <t>" viz. montáž + ztratné" (7,5*7,8+7,5*9,9)*2</t>
  </si>
  <si>
    <t>169</t>
  </si>
  <si>
    <t>713151RP36</t>
  </si>
  <si>
    <t>Montáž izolace tepelné střech nastřelené pod krokve z rohoží, pásů, desek</t>
  </si>
  <si>
    <t>-1582028718</t>
  </si>
  <si>
    <t>(7,5*7,8)</t>
  </si>
  <si>
    <t>170</t>
  </si>
  <si>
    <t>28376526</t>
  </si>
  <si>
    <t>deska izolační s oboustranným rounem s rastrem PIR 1250 x 625 x 60mm</t>
  </si>
  <si>
    <t>1887462022</t>
  </si>
  <si>
    <t>" viz. montáž + ztratné" 7,5*7,8+7,5*9,9</t>
  </si>
  <si>
    <t>171</t>
  </si>
  <si>
    <t>713151RP11</t>
  </si>
  <si>
    <t>Montáž tepelné izolace střech šikmých rohožemi, pásy, deskami (izolační materiál ve specifikaci) připevněné sponkami pod krokve parotěsná , tloušťka izolace do 5 mm</t>
  </si>
  <si>
    <t>-818384185</t>
  </si>
  <si>
    <t xml:space="preserve">"parozábrana" </t>
  </si>
  <si>
    <t>(7,5*7,8+7,5*9,9)*1,05</t>
  </si>
  <si>
    <t>172</t>
  </si>
  <si>
    <t>28329276</t>
  </si>
  <si>
    <t>fólie PE vyztužená pro parotěsnou vrstvu (reakce na oheň - třída E) 140g/m2</t>
  </si>
  <si>
    <t>-1060351047</t>
  </si>
  <si>
    <t>" viz.montáž + ztratné" 139,388</t>
  </si>
  <si>
    <t>139,388*1,05 'Přepočtené koeficientem množství</t>
  </si>
  <si>
    <t>173</t>
  </si>
  <si>
    <t>713191132</t>
  </si>
  <si>
    <t>Montáž tepelné izolace stavebních konstrukcí - doplňky a konstrukční součásti podlah, stropů vrchem nebo střech překrytím fólií separační z PE</t>
  </si>
  <si>
    <t>-476972561</t>
  </si>
  <si>
    <t>" viz skladba P02" 2,3+12,2</t>
  </si>
  <si>
    <t>174</t>
  </si>
  <si>
    <t>28323053</t>
  </si>
  <si>
    <t>fólie PE (500 kg/m3) separační podlahová oddělující tepelnou izolaci tl 0,6mm</t>
  </si>
  <si>
    <t>2115021645</t>
  </si>
  <si>
    <t>" viz. montáž + ztratné" 93,0*1,15</t>
  </si>
  <si>
    <t>106,95*1,1 'Přepočtené koeficientem množství</t>
  </si>
  <si>
    <t>175</t>
  </si>
  <si>
    <t>998713202</t>
  </si>
  <si>
    <t>Přesun hmot pro izolace tepelné stanovený procentní sazbou (%) z ceny vodorovná dopravní vzdálenost do 50 m v objektech výšky přes 6 do 12 m</t>
  </si>
  <si>
    <t>-1070789703</t>
  </si>
  <si>
    <t>725</t>
  </si>
  <si>
    <t>Zdravotechnika - zařizovací předměty</t>
  </si>
  <si>
    <t>176</t>
  </si>
  <si>
    <t>725291621</t>
  </si>
  <si>
    <t>Doplňky zařízení koupelen a záchodů nerezové zásobník toaletních papírů d=300 mm</t>
  </si>
  <si>
    <t>soubor</t>
  </si>
  <si>
    <t>345997087</t>
  </si>
  <si>
    <t xml:space="preserve">" viz. půdorys 1.Np a 2.NP" </t>
  </si>
  <si>
    <t>" m.č  1.05, 2.04, 2.03"  3</t>
  </si>
  <si>
    <t>177</t>
  </si>
  <si>
    <t>725291631</t>
  </si>
  <si>
    <t>Doplňky zařízení koupelen a záchodů nerezové zásobník papírových ručníků</t>
  </si>
  <si>
    <t>-1715645852</t>
  </si>
  <si>
    <t>" m.č  1.03, 2.02, 1.06"  3</t>
  </si>
  <si>
    <t>178</t>
  </si>
  <si>
    <t>725291RP38</t>
  </si>
  <si>
    <t>Doplňky zařízení koupelen a záchodů nerezové dávkovač tekutého mýdla 1,25 l</t>
  </si>
  <si>
    <t>-1208619083</t>
  </si>
  <si>
    <t>179</t>
  </si>
  <si>
    <t>725291RP39</t>
  </si>
  <si>
    <t>Doplňky zařízení koupelen a záchodů nerezové odpadkový koš nástěnný 12 l</t>
  </si>
  <si>
    <t>574145426</t>
  </si>
  <si>
    <t>180</t>
  </si>
  <si>
    <t>725291RP40</t>
  </si>
  <si>
    <t>Doplňky zařízení koupelen a záchodů nerezové WC kartáč s držákem</t>
  </si>
  <si>
    <t>470610222</t>
  </si>
  <si>
    <t>" m.č  2.03, 2.04, 1.05"  3</t>
  </si>
  <si>
    <t>181</t>
  </si>
  <si>
    <t>725331RP22</t>
  </si>
  <si>
    <t>Nerezový dřez s výtokovovou armaturou, sifonem a nástěnou baterií na stojanu 700x700x900 mm ( včetně napojení na vodovod a kanalizaci)</t>
  </si>
  <si>
    <t>-2107155903</t>
  </si>
  <si>
    <t>"nerezový dřez určený do m.č. 1.09 není zakresleno v PD" 1</t>
  </si>
  <si>
    <t xml:space="preserve">"baterie umyvadlová stojánková, ruční bez otvírání odpadu" </t>
  </si>
  <si>
    <t xml:space="preserve">" včetně napojení  na kanalizaci, vodovod a rozvod teplé vody" </t>
  </si>
  <si>
    <t xml:space="preserve">" včetně přípojky vodovodu a kanalizace viz. Dodatek  č.2 k technické zprávě " </t>
  </si>
  <si>
    <t xml:space="preserve">" povrch matný" </t>
  </si>
  <si>
    <t>182</t>
  </si>
  <si>
    <t>998725201</t>
  </si>
  <si>
    <t>Přesun hmot pro zařizovací předměty stanovený procentní sazbou (%) z ceny vodorovná dopravní vzdálenost do 50 m v objektech výšky do 6 m</t>
  </si>
  <si>
    <t>794464101</t>
  </si>
  <si>
    <t>751</t>
  </si>
  <si>
    <t>Vzduchotechnika</t>
  </si>
  <si>
    <t>183</t>
  </si>
  <si>
    <t>751122393</t>
  </si>
  <si>
    <t>Montáž ventilátoru radiálního středotlakého potrubního základního, průřezu přes 0,070 do 0,140 m2</t>
  </si>
  <si>
    <t>1859747513</t>
  </si>
  <si>
    <t>" viz. půdorys 1.NP a 2.NP - nový stav"  1+1</t>
  </si>
  <si>
    <t>184</t>
  </si>
  <si>
    <t>42917RP1</t>
  </si>
  <si>
    <t>odvodní radální potrubní ventilátor- velikost 100mm- průtok vzduchu 180m3/h (100pa)- ec motor, pi=0,09kW, 1f/230v/50Hz- vestavěný potenciometr 0-10V, zpětná klapka pr. 100 mm</t>
  </si>
  <si>
    <t>-1357575963</t>
  </si>
  <si>
    <t>"viz.. montáž" 1,</t>
  </si>
  <si>
    <t>185</t>
  </si>
  <si>
    <t>42917RP1b</t>
  </si>
  <si>
    <t>odvodní radální potrubní ventilátor- velikost 125 mm- průtok vzduchu 260 m3/h (100 Pa)- ec motor, pi=0,065kW, 1f/230v/50Hz- vestavěný potenciometr 0-10V, zpětná klapka pr. 125 mm</t>
  </si>
  <si>
    <t>992191138</t>
  </si>
  <si>
    <t>186</t>
  </si>
  <si>
    <t>751322011</t>
  </si>
  <si>
    <t>Montáž talířových ventilů, anemostatů, dýz talířového ventilu, průměru do 100 mm</t>
  </si>
  <si>
    <t>280298568</t>
  </si>
  <si>
    <t>" viz. půdorys 1.NP a 2.NP - nový stav"  3+2</t>
  </si>
  <si>
    <t>187</t>
  </si>
  <si>
    <t>42981RP14</t>
  </si>
  <si>
    <t>odvodní talířový ventil kovový  Ø100 mm, vč. montážního rámečku, barva bílá</t>
  </si>
  <si>
    <t>-24250015</t>
  </si>
  <si>
    <t>"viz. montáž + ztratné" 3+2</t>
  </si>
  <si>
    <t>188</t>
  </si>
  <si>
    <t>751322RP16</t>
  </si>
  <si>
    <t>Kruhový tlumič hluku pr.100, délka 600mm, pozink</t>
  </si>
  <si>
    <t>761626820</t>
  </si>
  <si>
    <t>" viz. půdorys 1.NP a 2.NP - nový stav"  1</t>
  </si>
  <si>
    <t>189</t>
  </si>
  <si>
    <t>751322RP16a</t>
  </si>
  <si>
    <t>Kruhový tlumič hluku pr.125, délka 600mm, pozink</t>
  </si>
  <si>
    <t>1003401938</t>
  </si>
  <si>
    <t>190</t>
  </si>
  <si>
    <t>751322RP17</t>
  </si>
  <si>
    <t>Ohebná hadice, provedení Al, tepelně izolovaná - Ø100mm</t>
  </si>
  <si>
    <t>542213149</t>
  </si>
  <si>
    <t>" viz. půdorys 1.NP  a 2.NP - nový stav"  1,0</t>
  </si>
  <si>
    <t>191</t>
  </si>
  <si>
    <t>751322RP18</t>
  </si>
  <si>
    <t>Montážní, závěsový, spojovací a těsnící materiál</t>
  </si>
  <si>
    <t>kompl</t>
  </si>
  <si>
    <t>688058472</t>
  </si>
  <si>
    <t>192</t>
  </si>
  <si>
    <t>751322RP21</t>
  </si>
  <si>
    <t>Ohebná hadice, provedení Al, tepelně izolovaná - Ø125mm</t>
  </si>
  <si>
    <t>-1619318283</t>
  </si>
  <si>
    <t>" viz. půdorys 1.NP  a 2.NP - nový stav"  1,0*3+2,0</t>
  </si>
  <si>
    <t>193</t>
  </si>
  <si>
    <t>751322RP23</t>
  </si>
  <si>
    <t>Dodávka a montáž tepelné izolace potrubí minrální vatou tl. 40 mm s AL polepem</t>
  </si>
  <si>
    <t>-2092895801</t>
  </si>
  <si>
    <t xml:space="preserve">" viz. půdorys střechy a řezy" </t>
  </si>
  <si>
    <t xml:space="preserve">" zateplení potrubí VZT v prostoru střechy" </t>
  </si>
  <si>
    <t>(2*3,14*0,05)*1,5+(2*3,14*0,0625)*1,5</t>
  </si>
  <si>
    <t>194</t>
  </si>
  <si>
    <t>751322RP26</t>
  </si>
  <si>
    <t>Dodávka a montáž výfukové protidešťové hlavice na střeše pro plechové potrubí pr. 100 mm ( včetně tepelné izolace)</t>
  </si>
  <si>
    <t>-1890664462</t>
  </si>
  <si>
    <t>" viz. půdorys střechy" 2</t>
  </si>
  <si>
    <t>195</t>
  </si>
  <si>
    <t>751322RP27</t>
  </si>
  <si>
    <t>Dodávka a montáž výfukové protidešťové hlavice na střeše pro plechové potrubí pr. 125 mm ( včetně tepelné izolace)</t>
  </si>
  <si>
    <t>-2053229969</t>
  </si>
  <si>
    <t>" viz. půdorys střechy" 1</t>
  </si>
  <si>
    <t>196</t>
  </si>
  <si>
    <t>751398021</t>
  </si>
  <si>
    <t>Montáž ostatních zařízení větrací mřížky stěnové, průřezu do 0,040 m2</t>
  </si>
  <si>
    <t>1256529238</t>
  </si>
  <si>
    <t>" mřížky osazení ve stěně mezi  m.č. 1.06 a 1.08" 1</t>
  </si>
  <si>
    <t>197</t>
  </si>
  <si>
    <t>42972RP9</t>
  </si>
  <si>
    <t>nerezová stěnová mřížka oboustranná  do zdi velikost 400x100 mm ( včetně osazovacího rámu , síťky proti hmyzu)</t>
  </si>
  <si>
    <t>399638038</t>
  </si>
  <si>
    <t>" viz. montáž + ztratné" 1</t>
  </si>
  <si>
    <t>198</t>
  </si>
  <si>
    <t>751398022</t>
  </si>
  <si>
    <t>Montáž ostatních zařízení větrací mřížky stěnové, průřezu přes 0,04 do 0,100 m2</t>
  </si>
  <si>
    <t>1774750264</t>
  </si>
  <si>
    <t>"větrací otvory v garáži"  2</t>
  </si>
  <si>
    <t>199</t>
  </si>
  <si>
    <t>42972RP11</t>
  </si>
  <si>
    <t>žaluzie protidešťové  do zdi velikost 250x400 mm (včetně osazovacího rámu a šikmých dešťových lamel, síťka proti hmyzu)</t>
  </si>
  <si>
    <t>2143209075</t>
  </si>
  <si>
    <t>" viz. montáž + ztratné" 2</t>
  </si>
  <si>
    <t>200</t>
  </si>
  <si>
    <t>751398031</t>
  </si>
  <si>
    <t>Montáž ostatních zařízení ventilační mřížky do dveří nebo desek, průřezu do 0,040 m2</t>
  </si>
  <si>
    <t>890513282</t>
  </si>
  <si>
    <t>" mřížky ve dveřích" 7</t>
  </si>
  <si>
    <t>201</t>
  </si>
  <si>
    <t>55341RP36</t>
  </si>
  <si>
    <t>oboustranná dveřní mřížka větrací nerezová  400x100mm</t>
  </si>
  <si>
    <t>-127704</t>
  </si>
  <si>
    <t>" viz. montáž + ztratné" 7</t>
  </si>
  <si>
    <t>202</t>
  </si>
  <si>
    <t>751511141</t>
  </si>
  <si>
    <t>Montáž potrubí plechového skupiny I kruhového s přírubou tloušťky plechu 0,8 mm, průměru do 400 mm</t>
  </si>
  <si>
    <t>-2111183738</t>
  </si>
  <si>
    <t xml:space="preserve">" viz. půdorys 1.NP  a 2.NP - nový stav"  </t>
  </si>
  <si>
    <t>" pr. 100" 1,5+(6,27-2,33)+0,5+1,0</t>
  </si>
  <si>
    <t>" pr. 125 " 0,5+2,3+0,9+0,1+1,85+1,5+0,5+1,0</t>
  </si>
  <si>
    <t>203</t>
  </si>
  <si>
    <t>42981RP18</t>
  </si>
  <si>
    <t>trouba VZT kruhová spirálně vinutá Pz tl 0,5mm D 100mm (včetně 15 % tvarovek, závěsů a kotvení)</t>
  </si>
  <si>
    <t>1385742506</t>
  </si>
  <si>
    <t>" viz. montáž " 6,94*1,15</t>
  </si>
  <si>
    <t>204</t>
  </si>
  <si>
    <t>42981RP18a</t>
  </si>
  <si>
    <t>trouba VZT kruhová spirálně vinutá Pz tl 0,5mm D 125mm (včetně 15 % tvarovek, závěsů a kotvení)</t>
  </si>
  <si>
    <t>-521060724</t>
  </si>
  <si>
    <t>" viz. montáž " 8,65*1,15</t>
  </si>
  <si>
    <t>205</t>
  </si>
  <si>
    <t>751581355</t>
  </si>
  <si>
    <t>Protipožární ochrana vzduchotechnického potrubí prostup kruhového potrubí stropem, průměru potrubí do 100 m</t>
  </si>
  <si>
    <t>473653692</t>
  </si>
  <si>
    <t>" viz. půdorys 1.NP a 2.NP - nový stav"  2</t>
  </si>
  <si>
    <t>206</t>
  </si>
  <si>
    <t>751611RP26</t>
  </si>
  <si>
    <t>Dodávka a montáž - odsávání výfukových plynů pro jedno auto ( včetně vyvedení nad střešní rovinu + protidešťová hlavice)</t>
  </si>
  <si>
    <t>-1212380650</t>
  </si>
  <si>
    <t>" viz. půdorsys 1.NP - garáž " 1</t>
  </si>
  <si>
    <t>"max. výkon 900 m3/h"</t>
  </si>
  <si>
    <t xml:space="preserve"> "ve standardu ventilátor AL - 50/C (0,37 kW, s držákem na zeď)"</t>
  </si>
  <si>
    <t xml:space="preserve">"5 m hadice (min. Ø 75 mm, odolnost do 200 °C)" </t>
  </si>
  <si>
    <t xml:space="preserve">"pryžová odsávací koncovka " </t>
  </si>
  <si>
    <t xml:space="preserve">"držák odsávací hadice na zeď" </t>
  </si>
  <si>
    <t>207</t>
  </si>
  <si>
    <t>998751201</t>
  </si>
  <si>
    <t>Přesun hmot pro vzduchotechniku stanovený procentní sazbou (%) z ceny vodorovná dopravní vzdálenost do 50 m v objektech výšky do 12 m</t>
  </si>
  <si>
    <t>-893174456</t>
  </si>
  <si>
    <t>762</t>
  </si>
  <si>
    <t>Konstrukce tesařské</t>
  </si>
  <si>
    <t>208</t>
  </si>
  <si>
    <t>762083122</t>
  </si>
  <si>
    <t>Práce společné pro tesařské konstrukce impregnace řeziva máčením proti dřevokaznému hmyzu, houbám a plísním, třída ohrožení 3 a 4 (dřevo v exteriéru)</t>
  </si>
  <si>
    <t>137573232</t>
  </si>
  <si>
    <t xml:space="preserve">" impregnace dřeva pro stavbu" </t>
  </si>
  <si>
    <t xml:space="preserve">" vytvoření podkladového roštu mezi spodní pásnící vazníku" </t>
  </si>
  <si>
    <t>(7,2/0,5*7,8+7,8/0,5*7,2)*0,06*0,04</t>
  </si>
  <si>
    <t>(7,2/0,5*9,9+9,9/0,5*7,2)*0,06*0,04</t>
  </si>
  <si>
    <t xml:space="preserve">"obložení přesahujících částí střechy" </t>
  </si>
  <si>
    <t>((8,81*3+9,04*2+10,4*2)+(2,83*2+2,519*2))*0,019</t>
  </si>
  <si>
    <t xml:space="preserve">"rošt mezi dolními pásnicemi nosníku" </t>
  </si>
  <si>
    <t>0,06*0,06*509,76</t>
  </si>
  <si>
    <t>4,502*1,05 'Přepočtené koeficientem množství</t>
  </si>
  <si>
    <t>209</t>
  </si>
  <si>
    <t>762085111</t>
  </si>
  <si>
    <t>Práce společné pro tesařské konstrukce montáž ocelových spojovacích prostředků (materiál ve specifikaci) svorníků, šroubů délky do 150 mm</t>
  </si>
  <si>
    <t>-757115545</t>
  </si>
  <si>
    <t xml:space="preserve">" viz. výkres konstruikce věže" </t>
  </si>
  <si>
    <t>" svorníky pro kotvení konstrukce k pásovině" 16</t>
  </si>
  <si>
    <t>210</t>
  </si>
  <si>
    <t>31197004</t>
  </si>
  <si>
    <t>tyč závitová Pz 4,6 M12</t>
  </si>
  <si>
    <t>-499413043</t>
  </si>
  <si>
    <t>" viz. montáž + ztratné" 0,15*16</t>
  </si>
  <si>
    <t>211</t>
  </si>
  <si>
    <t>762086111</t>
  </si>
  <si>
    <t>Práce společné pro tesařské konstrukce montáž kovových doplňkových konstrukcí (materiál ve specifikaci) hmotnosti prvku do 5 kg</t>
  </si>
  <si>
    <t>kg</t>
  </si>
  <si>
    <t>-360044390</t>
  </si>
  <si>
    <t xml:space="preserve">"kotevní prvky pro vazníky pásovina  š. 40 mm tl. 8 mm, délky 400 mm" </t>
  </si>
  <si>
    <t>0,4*20*2*2,51*1,08</t>
  </si>
  <si>
    <t>212</t>
  </si>
  <si>
    <t>13511RP3</t>
  </si>
  <si>
    <t>pomocné kotevní prvky pro příhradové vazníky</t>
  </si>
  <si>
    <t>-1041838545</t>
  </si>
  <si>
    <t>" viz. montáž + ztratné" 50,0*1,08*0,001</t>
  </si>
  <si>
    <t>213</t>
  </si>
  <si>
    <t>13010206</t>
  </si>
  <si>
    <t>tyč ocelová plochá jakost 11 375 40x8mm</t>
  </si>
  <si>
    <t>1098750916</t>
  </si>
  <si>
    <t>" viz. montáž+ztratné"  43,373*1,08*0,001</t>
  </si>
  <si>
    <t>214</t>
  </si>
  <si>
    <t>762136113</t>
  </si>
  <si>
    <t>Montáž bednění stěn z hoblovaných latí na sraz</t>
  </si>
  <si>
    <t>531551112</t>
  </si>
  <si>
    <t xml:space="preserve">" viz. pohledy řez A-A" </t>
  </si>
  <si>
    <t xml:space="preserve">" tzv. žaluziový systém" </t>
  </si>
  <si>
    <t>" montáž obložení horní  části věže" 2,1*2,02+2,1*1,79+(1,79+2,02)/2*1,8*2</t>
  </si>
  <si>
    <t>215</t>
  </si>
  <si>
    <t>60514RP37</t>
  </si>
  <si>
    <t xml:space="preserve">tepelně upravené dřevo pro venkovní obklady budov - profil zkosený 26x68 mm </t>
  </si>
  <si>
    <t>803340490</t>
  </si>
  <si>
    <t>" viz. montáž + ztratné" 14,859</t>
  </si>
  <si>
    <t>14,859*1,1 'Přepočtené koeficientem množství</t>
  </si>
  <si>
    <t>216</t>
  </si>
  <si>
    <t>762195000</t>
  </si>
  <si>
    <t>Spojovací prostředky stěn a příček hřebíky, svory, fixační prkna</t>
  </si>
  <si>
    <t>-1713109962</t>
  </si>
  <si>
    <t>"viz. montáž" 0,071+14,859*0,026</t>
  </si>
  <si>
    <t>217</t>
  </si>
  <si>
    <t>762332531</t>
  </si>
  <si>
    <t>Montáž vázaných konstrukcí krovů střech pultových, sedlových, valbových, stanových čtvercového nebo obdélníkového půdorysu, z řeziva hoblovaného průřezové plochy do 120 cm2</t>
  </si>
  <si>
    <t>1469072360</t>
  </si>
  <si>
    <t xml:space="preserve">" viz. výkres  konstrukce věže" </t>
  </si>
  <si>
    <t>" spodní rám 80x80" 7,38*1</t>
  </si>
  <si>
    <t>"krokev 60x60"  2,52*5</t>
  </si>
  <si>
    <t>"sloupek 80x80"  1,61*4</t>
  </si>
  <si>
    <t>" vaznice 80x100" 2,76*2</t>
  </si>
  <si>
    <t>"horní rám 80x80"  5,16*1</t>
  </si>
  <si>
    <t>"šikmá vzpěra 80x80"  2,3*8</t>
  </si>
  <si>
    <t>"doplňující sloupky 80x80" 0,13*2</t>
  </si>
  <si>
    <t xml:space="preserve">" doplňkové prvky krovu" </t>
  </si>
  <si>
    <t>"KR1"  23*0,65</t>
  </si>
  <si>
    <t>"L1" 8,7*2</t>
  </si>
  <si>
    <t>"L2" 6,6*1</t>
  </si>
  <si>
    <t>"L3" 10,29*2</t>
  </si>
  <si>
    <t>"L4" 6,7*1</t>
  </si>
  <si>
    <t>"L5" 9,1*1</t>
  </si>
  <si>
    <t>218</t>
  </si>
  <si>
    <t>60512</t>
  </si>
  <si>
    <t>hranol stavební řezivo průřezu do 120cm2 do dl 6m (hoblovaný večtně impregnace proti dřevokaznému hmyzu a houbám)</t>
  </si>
  <si>
    <t>-2115718509</t>
  </si>
  <si>
    <t>" spodní rám 80x80" 7,38*1*0,08*0,08</t>
  </si>
  <si>
    <t>"krokev 60x60"  2,52*5*0,06*0,06</t>
  </si>
  <si>
    <t>"sloupek 80x80"  1,61*4*0,08*0,08</t>
  </si>
  <si>
    <t>" vaznice 80x100" 2,76*2*0,08*0,1</t>
  </si>
  <si>
    <t>"horní rám  80x80"  5,16*1*0,08*0,08</t>
  </si>
  <si>
    <t>"šikmá vzpěra 80x80"  2,3*8*0,08*0,08</t>
  </si>
  <si>
    <t>" přidané sloupky 80x80" 0,13*2*0,08*0,08</t>
  </si>
  <si>
    <t>" krov" (0,65*23+8,7*2+6,6+10,29*2+6,7+9,1)*(0,06*0,14)</t>
  </si>
  <si>
    <t>219</t>
  </si>
  <si>
    <t>762341026</t>
  </si>
  <si>
    <t>Bednění a laťování bednění střech rovných sklonu do 60° s vyřezáním otvorů z dřevoštěpkových desek OSB šroubovaných na krokve na pero a drážku, tloušťky desky 22 mm</t>
  </si>
  <si>
    <t>-534853631</t>
  </si>
  <si>
    <t>" střecha S1 a S3" (9,1+10,52)*8,7-2,11*1,86</t>
  </si>
  <si>
    <t>" střecha S2" 2,83*2,55</t>
  </si>
  <si>
    <t>220</t>
  </si>
  <si>
    <t>762429001</t>
  </si>
  <si>
    <t>Obložení stropů nebo střešních podhledů montáž roštu podkladového</t>
  </si>
  <si>
    <t>2064956360</t>
  </si>
  <si>
    <t xml:space="preserve">" vytvoření podkladového roštu pod spodní pásnící vazníku" </t>
  </si>
  <si>
    <t>7,2/0,5*7,8+7,8/0,5*7,2</t>
  </si>
  <si>
    <t>7,2/0,5*9,9+9,9/0,5*7,2</t>
  </si>
  <si>
    <t>221</t>
  </si>
  <si>
    <t>60514RP15</t>
  </si>
  <si>
    <t>řezivo smrkové sušené tl 60-70mm -  průžez 60/100mm hoblovaná (včetně povrchové úpravy a impregnace proti houbám a dřevokaznému hmyzu)</t>
  </si>
  <si>
    <t>573990639</t>
  </si>
  <si>
    <t>1,835*1,04 'Přepočtené koeficientem množství</t>
  </si>
  <si>
    <t>222</t>
  </si>
  <si>
    <t>762842231</t>
  </si>
  <si>
    <t>Montáž podbíjení střech šikmých, vnějšího přesahu šířky přes 0,8 m z hoblovaných prken z palubek</t>
  </si>
  <si>
    <t>305375406</t>
  </si>
  <si>
    <t>" viz. půdorys střechy a krovu"</t>
  </si>
  <si>
    <t>((8,81*3+9,04*2+10,4*2)+(2,83*2+2,519*2))*0,85</t>
  </si>
  <si>
    <t>223</t>
  </si>
  <si>
    <t>61191RP14</t>
  </si>
  <si>
    <t>palubky obkladové smrk profil klasický 19x116mm jakost A/B hoblované</t>
  </si>
  <si>
    <t>-19876371</t>
  </si>
  <si>
    <t>" viz. montáž + ztratné" 76,08*0,85</t>
  </si>
  <si>
    <t>64,668*1,1 'Přepočtené koeficientem množství</t>
  </si>
  <si>
    <t>224</t>
  </si>
  <si>
    <t>762895000</t>
  </si>
  <si>
    <t>Spojovací prostředky záklopu stropů, stropnic, podbíjení hřebíky, svory</t>
  </si>
  <si>
    <t>-868162568</t>
  </si>
  <si>
    <t>" viz. montáž" 0,963+1,908+64,607*0,019</t>
  </si>
  <si>
    <t>225</t>
  </si>
  <si>
    <t>998762202</t>
  </si>
  <si>
    <t>Přesun hmot pro konstrukce tesařské stanovený procentní sazbou (%) z ceny vodorovná dopravní vzdálenost do 50 m v objektech výšky přes 6 do 12 m</t>
  </si>
  <si>
    <t>-2028073968</t>
  </si>
  <si>
    <t>763</t>
  </si>
  <si>
    <t>Konstrukce suché výstavby</t>
  </si>
  <si>
    <t>226</t>
  </si>
  <si>
    <t>763121411</t>
  </si>
  <si>
    <t>Stěna předsazená ze sádrokartonových desek s nosnou konstrukcí z ocelových profilů CW, UW jednoduše opláštěná deskou standardní A tl. 12,5 mm, bez TI, EI 15 stěna tl. 62,5 mm, profil 50</t>
  </si>
  <si>
    <t>-133257342</t>
  </si>
  <si>
    <t xml:space="preserve">" viz.půdorys 1.NP a 2.NP" </t>
  </si>
  <si>
    <t>" opláštění VZT  potrubí  ve 2.NP "  (0,5+0,5)*3,0*2</t>
  </si>
  <si>
    <t>227</t>
  </si>
  <si>
    <t>763131432</t>
  </si>
  <si>
    <t>Podhled ze sádrokartonových desek dvouvrstvá zavěšená spodní konstrukce z ocelových profilů CD, UD jednoduše opláštěná deskou protipožární DF, tl. 15 mm, bez TI</t>
  </si>
  <si>
    <t>1361853673</t>
  </si>
  <si>
    <t>" 1.09"  71,8</t>
  </si>
  <si>
    <t>" 2.01 - 2.06"  4,0+3,7+1,0*2+30,4+6,1</t>
  </si>
  <si>
    <t>228</t>
  </si>
  <si>
    <t>763164RP15</t>
  </si>
  <si>
    <t>Obklad ze sádrokartonových desek potrubí včetně ochranných úhelníků ve tvaru L rozvinuté šíře přes 0,4 do 0,8 m, opláštěný deskou protipožární DF, tl. 12,5 mm</t>
  </si>
  <si>
    <t>584495518</t>
  </si>
  <si>
    <t xml:space="preserve">"obklad potrubí pro VZT " </t>
  </si>
  <si>
    <t>" viz. půdorys 1.NP " 1,7+2,0+1,3+1,8+0,5</t>
  </si>
  <si>
    <t>" viz. půdorys 2.NP" 0,9+1,3+1,85</t>
  </si>
  <si>
    <t>229</t>
  </si>
  <si>
    <t>763732RP55</t>
  </si>
  <si>
    <t>Dodávka a montáž dřevostaveb střešní konstrukce v do 10 m z lepených nebo sbíjených vazníků konstrukční délky do 10 m</t>
  </si>
  <si>
    <t>1224525353</t>
  </si>
  <si>
    <t xml:space="preserve">"viz. konstrukc krovu" </t>
  </si>
  <si>
    <t xml:space="preserve">"sřešní vazníky ve střeše objektu včetně všech pomocných konstrukcí" </t>
  </si>
  <si>
    <t>(9,04+10,52)*8,64</t>
  </si>
  <si>
    <t xml:space="preserve">" cena zahrnuje vazníky, zavětrovací, spojovací a kotvící materál, impregnaci a montáž " </t>
  </si>
  <si>
    <t xml:space="preserve">"včetně finální povrchové úpravy v případě viditelných konstrukcí" </t>
  </si>
  <si>
    <t xml:space="preserve">" zesílení pro montáž sekčních vrat - řešení dle výrobce a dodavatele vrat  - zesílení bude u 3 ks vazníků" </t>
  </si>
  <si>
    <t>230</t>
  </si>
  <si>
    <t>998763401</t>
  </si>
  <si>
    <t>Přesun hmot pro konstrukce montované z desek stanovený procentní sazbou (%) z ceny vodorovná dopravní vzdálenost do 50 m v objektech výšky do 6 m</t>
  </si>
  <si>
    <t>-17066649</t>
  </si>
  <si>
    <t>764</t>
  </si>
  <si>
    <t>Konstrukce klempířské</t>
  </si>
  <si>
    <t>231</t>
  </si>
  <si>
    <t>764242404</t>
  </si>
  <si>
    <t>Oplechování střešních prvků z titanzinkového předzvětralého plechu štítu závětrnou lištou rš 330 mm</t>
  </si>
  <si>
    <t>-296014699</t>
  </si>
  <si>
    <t xml:space="preserve">" viz. tabulka klempířských výrobků a půdorys střechy" </t>
  </si>
  <si>
    <t>" ozn. K 07" 23,92</t>
  </si>
  <si>
    <t>232</t>
  </si>
  <si>
    <t>764242431</t>
  </si>
  <si>
    <t>Oplechování střešních prvků z titanzinkového předzvětralého plechu okapu okapovým plechem střechy rovné rš 150 mm</t>
  </si>
  <si>
    <t>-1601996631</t>
  </si>
  <si>
    <t>" ozn. K 06"  22,77</t>
  </si>
  <si>
    <t>233</t>
  </si>
  <si>
    <t>764245402</t>
  </si>
  <si>
    <t>Oplechování horních ploch zdí a nadezdívek (atik) z titanzinkového předzvětralého plechu celoplošně lepené rš 200 mm</t>
  </si>
  <si>
    <t>-1576523648</t>
  </si>
  <si>
    <t>" ozn. K 09"  42,0</t>
  </si>
  <si>
    <t>234</t>
  </si>
  <si>
    <t>764245445</t>
  </si>
  <si>
    <t>Oplechování horních ploch zdí a nadezdívek (atik) z titanzinkového předzvětralého plechu Příplatek k cenám za zvýšenou pracnost při provedení rohu nebo koutu do rš 400 mm</t>
  </si>
  <si>
    <t>-1703359399</t>
  </si>
  <si>
    <t>" ozn. K 09"  11</t>
  </si>
  <si>
    <t>235</t>
  </si>
  <si>
    <t>764246443</t>
  </si>
  <si>
    <t>Oplechování parapetů z titanzinkového předzvětralého plechu rovných celoplošně lepené, bez rohů rš 250 mm</t>
  </si>
  <si>
    <t>328924879</t>
  </si>
  <si>
    <t xml:space="preserve">" viz. tabulka klempířských výrobků a půdorys 1.NP a 2.NP" </t>
  </si>
  <si>
    <t>" ozn. K 01 a K02"  0,9*1+1,8*4</t>
  </si>
  <si>
    <t>236</t>
  </si>
  <si>
    <t>764246444</t>
  </si>
  <si>
    <t>Oplechování parapetů z titanzinkového předzvětralého plechu rovných celoplošně lepené, bez rohů rš 330 mm</t>
  </si>
  <si>
    <t>-649038166</t>
  </si>
  <si>
    <t>" ozn. K 03" 1,8*4</t>
  </si>
  <si>
    <t>237</t>
  </si>
  <si>
    <t>764341414</t>
  </si>
  <si>
    <t>Lemování zdí z titanzinkového předzvětralého plechu boční nebo horní rovných, střech s krytinou skládanou mimo prejzovou rš 330 mm</t>
  </si>
  <si>
    <t>-454480278</t>
  </si>
  <si>
    <t>" ozn. K 08" 24,54</t>
  </si>
  <si>
    <t>238</t>
  </si>
  <si>
    <t>764541405</t>
  </si>
  <si>
    <t>Žlab podokapní z titanzinkového předzvětralého plechu včetně háků a čel půlkruhový rš 330 mm</t>
  </si>
  <si>
    <t>627681734</t>
  </si>
  <si>
    <t>" ozn. K 05" 19,94</t>
  </si>
  <si>
    <t>239</t>
  </si>
  <si>
    <t>764541447</t>
  </si>
  <si>
    <t>Žlab podokapní z titanzinkového předzvětralého plechu včetně háků a čel kotlík oválný (trychtýřový), rš žlabu/průměr svodu 330/120 mm</t>
  </si>
  <si>
    <t>801822853</t>
  </si>
  <si>
    <t>" ozn. K 05" 2</t>
  </si>
  <si>
    <t>240</t>
  </si>
  <si>
    <t>764548424</t>
  </si>
  <si>
    <t>Svod z titanzinkového předzvětralého plechu včetně objímek, kolen a odskoků kruhový, průměru 120 mm</t>
  </si>
  <si>
    <t>1307048041</t>
  </si>
  <si>
    <t>" ozn. K 04" 5,7</t>
  </si>
  <si>
    <t>241</t>
  </si>
  <si>
    <t>998764202</t>
  </si>
  <si>
    <t>Přesun hmot pro konstrukce klempířské stanovený procentní sazbou (%) z ceny vodorovná dopravní vzdálenost do 50 m v objektech výšky přes 6 do 12 m</t>
  </si>
  <si>
    <t>948440172</t>
  </si>
  <si>
    <t>766</t>
  </si>
  <si>
    <t>Konstrukce truhlářské</t>
  </si>
  <si>
    <t>242</t>
  </si>
  <si>
    <t>766412214</t>
  </si>
  <si>
    <t>Montáž obložení stěn plochy přes 1 m2 palubkami na pero a drážku z měkkého dřeva, šířky přes 100 mm</t>
  </si>
  <si>
    <t>-520375879</t>
  </si>
  <si>
    <t>" obložení stěny HZ v 1.NP vmístě stěny společné s  přístřeškem"  11,33*3,5</t>
  </si>
  <si>
    <t>243</t>
  </si>
  <si>
    <t>61191RP6</t>
  </si>
  <si>
    <t>palubky obkladové smrk profil klasický 15x116 mm jakost A/B (hoblované včetně lemování a lišt)</t>
  </si>
  <si>
    <t>972961447</t>
  </si>
  <si>
    <t>" viz. montáž + ztratné"  39,655</t>
  </si>
  <si>
    <t>39,655*1,1 'Přepočtené koeficientem množství</t>
  </si>
  <si>
    <t>244</t>
  </si>
  <si>
    <t>766412234</t>
  </si>
  <si>
    <t>Montáž obložení stěn plochy přes 1 m2 palubkami na pero a drážku z tvrdého dřeva, šířky přes 100 mm</t>
  </si>
  <si>
    <t>1861132695</t>
  </si>
  <si>
    <t xml:space="preserve">" viz. pohledy obklad vnější fasády" </t>
  </si>
  <si>
    <t>2,95+2,7+3,1</t>
  </si>
  <si>
    <t>245</t>
  </si>
  <si>
    <t>61191RP85</t>
  </si>
  <si>
    <t>palubky obkladové tepelně upravené dřevo pro venkovní obklady 19x117 mm hoblované + oliištování (včetně ošetření proti houbám a dřevokaznému hmyzu)</t>
  </si>
  <si>
    <t>-219137393</t>
  </si>
  <si>
    <t xml:space="preserve">"nátěr bude vodou ředitelný pigmentovaný olej s UV ochranou na bázi alkydových či akrylových pryskyřic" </t>
  </si>
  <si>
    <t>" viz. montáž + ztratné" 8,75</t>
  </si>
  <si>
    <t>246</t>
  </si>
  <si>
    <t>766417211</t>
  </si>
  <si>
    <t>Montáž obložení stěn rošt podkladový</t>
  </si>
  <si>
    <t>-822989496</t>
  </si>
  <si>
    <t xml:space="preserve">" obložení stěny HZ v 1.NP vmístě stěny společné s  přístřeškem"  </t>
  </si>
  <si>
    <t>(11,33/0,5*3,5+3,5/0,5*11,3)</t>
  </si>
  <si>
    <t>6,2*2+0,75*2+6,2+6,2/0,5*0,75</t>
  </si>
  <si>
    <t>1,6*2+1,3*2+1,6*2+1,6/0,5*1,3</t>
  </si>
  <si>
    <t>1,8*2+1,3*2+1,8*2+1,8/0,5*1,3</t>
  </si>
  <si>
    <t>1,3*2+1,3*2+1,3*2+1,3/0,5*1,3</t>
  </si>
  <si>
    <t>2,5*2+2,5*2+2,5*2+2,5/0,5*1,3</t>
  </si>
  <si>
    <t>2,5*2+0,75*+2,5+2,5/0,5*0,75</t>
  </si>
  <si>
    <t>247</t>
  </si>
  <si>
    <t>60514RP26</t>
  </si>
  <si>
    <t>řezivo jehličnaté lať surová dl 4m ( včetně impregnace proti houbám a dřevokaznému hmyzu)</t>
  </si>
  <si>
    <t>-1193289683</t>
  </si>
  <si>
    <t>" viz. montáž + ztratné" 158,41*0,06*0,1</t>
  </si>
  <si>
    <t>0,95*1,1 'Přepočtené koeficientem množství</t>
  </si>
  <si>
    <t>248</t>
  </si>
  <si>
    <t>60512RP33</t>
  </si>
  <si>
    <t>hranol stavební řezivo průřezu do 120cm2 do dl 6m - určené pro exterié, včetně nátěru (hoblovaný večtně impregnace proti dřevokaznému hmyzu a houbám)</t>
  </si>
  <si>
    <t>-417401879</t>
  </si>
  <si>
    <t xml:space="preserve">"profil pro rošt 30x55 mm" </t>
  </si>
  <si>
    <t>100,345*1,1 'Přepočtené koeficientem množství</t>
  </si>
  <si>
    <t>249</t>
  </si>
  <si>
    <t>766622131</t>
  </si>
  <si>
    <t>Montáž oken plastových včetně montáže rámu plochy přes 1 m2 otevíravých do zdiva, výšky do 1,5 m</t>
  </si>
  <si>
    <t>425206695</t>
  </si>
  <si>
    <t xml:space="preserve">" viz.tabulka vnější výplně otvorů na půdorys 1.NP a 2.NP" </t>
  </si>
  <si>
    <t>" PL/01"  1,8*0,75*3</t>
  </si>
  <si>
    <t>"Pl/02" 0,9*0,75*1</t>
  </si>
  <si>
    <t>"Pl/03" 1,8*0,75*1</t>
  </si>
  <si>
    <t>"Pl/04" 1,8*1,25*4</t>
  </si>
  <si>
    <t>250</t>
  </si>
  <si>
    <t>61140RP1</t>
  </si>
  <si>
    <t>okno plastové sklopné  1800x750 mm (viz. tabulka vnějších výplní otvorů ozn Pl 01)</t>
  </si>
  <si>
    <t>1922915980</t>
  </si>
  <si>
    <t xml:space="preserve">" včetně kování , difiuzní a parotěsné pásky, vypěnování" </t>
  </si>
  <si>
    <t>"viz. montáž " 3</t>
  </si>
  <si>
    <t>251</t>
  </si>
  <si>
    <t>61140RP2</t>
  </si>
  <si>
    <t>okno plastové sklopné/otevíravé  900x750 mm (viz. tabulka vnějších výplní otvorů ozn Pl 02)</t>
  </si>
  <si>
    <t>1678372066</t>
  </si>
  <si>
    <t>"viz. montáž " 1</t>
  </si>
  <si>
    <t>252</t>
  </si>
  <si>
    <t>61140RP3</t>
  </si>
  <si>
    <t>okno plastové sklopné/otevíravé  1800x750 mm (viz. tabulka vnějších výplní otvorů ozn Pl 03)</t>
  </si>
  <si>
    <t>-786693032</t>
  </si>
  <si>
    <t>253</t>
  </si>
  <si>
    <t>61140RP4</t>
  </si>
  <si>
    <t>okno plastové sklopné/otevíravé  1800x1250 mm (viz. tabulka vnějších výplní otvorů ozn Pl 04)</t>
  </si>
  <si>
    <t>1760893954</t>
  </si>
  <si>
    <t>"viz. montáž " 4</t>
  </si>
  <si>
    <t>254</t>
  </si>
  <si>
    <t>766660001</t>
  </si>
  <si>
    <t>Montáž dveřních křídel dřevěných nebo plastových otevíravých do ocelové zárubně povrchově upravených jednokřídlových, šířky do 800 mm</t>
  </si>
  <si>
    <t>-1455425719</t>
  </si>
  <si>
    <t>"viz. půdorys 1.NP a 2.NP</t>
  </si>
  <si>
    <t>" 700/1970" 3</t>
  </si>
  <si>
    <t>"800/1970" 3</t>
  </si>
  <si>
    <t>255</t>
  </si>
  <si>
    <t>61160RP2</t>
  </si>
  <si>
    <t>dveře dřevěné vnitřní hladké plné 1křídlé bílé 700x1970mm (viz. tabulka vnitřních dveří ozn. T04)</t>
  </si>
  <si>
    <t>-1177614032</t>
  </si>
  <si>
    <t xml:space="preserve">" včetně kování, klika a příslušenství" </t>
  </si>
  <si>
    <t>256</t>
  </si>
  <si>
    <t>61160RP3</t>
  </si>
  <si>
    <t>dveře dřevěné vnitřní hladké plné 1křídlé bílé 800x1970mm (viz. tabulka vnitřních dveří ozn. T03)</t>
  </si>
  <si>
    <t>-653949825</t>
  </si>
  <si>
    <t>257</t>
  </si>
  <si>
    <t>766660002</t>
  </si>
  <si>
    <t>Montáž dveřních křídel dřevěných nebo plastových otevíravých do ocelové zárubně povrchově upravených jednokřídlových, šířky přes 800 mm</t>
  </si>
  <si>
    <t>-1170698000</t>
  </si>
  <si>
    <t>" 900/1970"  3</t>
  </si>
  <si>
    <t>258</t>
  </si>
  <si>
    <t>61160RP4</t>
  </si>
  <si>
    <t>dveře dřevěné vnitřní hladké plné 1křídlé bílé 900x1970mm (viz. tabulka vnitřních dveří ozn. T01)</t>
  </si>
  <si>
    <t>-117745370</t>
  </si>
  <si>
    <t>259</t>
  </si>
  <si>
    <t>766660022</t>
  </si>
  <si>
    <t>Montáž dveřních křídel dřevěných nebo plastových otevíravých do ocelové zárubně protipožárních jednokřídlových, šířky přes 800 mm</t>
  </si>
  <si>
    <t>-1645912621</t>
  </si>
  <si>
    <t>" 900/1970"  1</t>
  </si>
  <si>
    <t>260</t>
  </si>
  <si>
    <t>61165RP6</t>
  </si>
  <si>
    <t>dveře vnitřní protipožární hladké  1křídlé 900x1970mm  včetně zárubně ( viz. tabulka požárních výplní ozn. PO1)</t>
  </si>
  <si>
    <t>607711981</t>
  </si>
  <si>
    <t xml:space="preserve">" včetně kování, kliky a příslušenství" </t>
  </si>
  <si>
    <t>261</t>
  </si>
  <si>
    <t>766663911</t>
  </si>
  <si>
    <t>Oprava dveřních křídel dřevěných vyřezání otvoru v dveřních křídlech pro zasklení nebo větrání z měkkého dřeva</t>
  </si>
  <si>
    <t>1167329913</t>
  </si>
  <si>
    <t>"vyřezání otvorů ve dveřích pro VZT mřížky" 7</t>
  </si>
  <si>
    <t>262</t>
  </si>
  <si>
    <t>766694111</t>
  </si>
  <si>
    <t>Montáž ostatních truhlářských konstrukcí parapetních desek dřevěných nebo plastových šířky do 300 mm, délky do 1000 mm</t>
  </si>
  <si>
    <t>-1094507999</t>
  </si>
  <si>
    <t xml:space="preserve">" viz.půdorys 1.Np a 2.NP" </t>
  </si>
  <si>
    <t>" okenní parapety" 1</t>
  </si>
  <si>
    <t>263</t>
  </si>
  <si>
    <t>766694113</t>
  </si>
  <si>
    <t>Montáž ostatních truhlářských konstrukcí parapetních desek dřevěných nebo plastových šířky do 300 mm, délky přes 1600 do 2600 mm</t>
  </si>
  <si>
    <t>1351229681</t>
  </si>
  <si>
    <t>" okenní parapety" 8</t>
  </si>
  <si>
    <t>264</t>
  </si>
  <si>
    <t>60794103</t>
  </si>
  <si>
    <t>deska parapetní dřevotřísková vnitřní 300x1000mm</t>
  </si>
  <si>
    <t>-1149341195</t>
  </si>
  <si>
    <t>" viz. montáž + ztratné" 1,8*3+0,9*1+1,8*1+1,8*4</t>
  </si>
  <si>
    <t>15,3*1,02 'Přepočtené koeficientem množství</t>
  </si>
  <si>
    <t>265</t>
  </si>
  <si>
    <t>61144019</t>
  </si>
  <si>
    <t>koncovka k parapetu plastovému vnitřnímu 1 pár</t>
  </si>
  <si>
    <t>sada</t>
  </si>
  <si>
    <t>-1729308871</t>
  </si>
  <si>
    <t>"viz. montáž + ztratné" 9,0</t>
  </si>
  <si>
    <t>266</t>
  </si>
  <si>
    <t>766695212</t>
  </si>
  <si>
    <t>Montáž ostatních truhlářských konstrukcí prahů dveří jednokřídlových, šířky do 100 mm</t>
  </si>
  <si>
    <t>-204519635</t>
  </si>
  <si>
    <t>"dveře mezi m.č. 1.01 a 1.09" 1</t>
  </si>
  <si>
    <t>267</t>
  </si>
  <si>
    <t>61187RP25</t>
  </si>
  <si>
    <t>práh dveřní dřevěný dubový tl 20mm dl 920mm š 100mm ( včetně povrchové úpravy)</t>
  </si>
  <si>
    <t>-1866852963</t>
  </si>
  <si>
    <t>"viz. montáž" 1</t>
  </si>
  <si>
    <t>268</t>
  </si>
  <si>
    <t>766811141</t>
  </si>
  <si>
    <t>Montáž kuchyňských linek korpusu horních skříněk Příplatek k ceně za usazení vestavěných spotřebičů trouby</t>
  </si>
  <si>
    <t>1392478681</t>
  </si>
  <si>
    <t xml:space="preserve">"výkres půdorys 2.NP" </t>
  </si>
  <si>
    <t>"linka v kuchyňce m.č. 2.06" 1</t>
  </si>
  <si>
    <t>269</t>
  </si>
  <si>
    <t>607215RP9</t>
  </si>
  <si>
    <t>vestavná elektrická trouba</t>
  </si>
  <si>
    <t>1294746952</t>
  </si>
  <si>
    <t>" energetická třída A+" 1</t>
  </si>
  <si>
    <t xml:space="preserve">" objem 82l, 10 programů, horký vzduch, gril, soft close, dotykový displej, teleskopický výsuv, 3D pečení, dětský zámek, katalytické čištění" </t>
  </si>
  <si>
    <t>270</t>
  </si>
  <si>
    <t>766811142</t>
  </si>
  <si>
    <t>Montáž kuchyňských linek korpusu spodních skříněk Příplatek k ceně za usazení vestavěných spotřebičů vestavěné myčky nádobí</t>
  </si>
  <si>
    <t>-1864158188</t>
  </si>
  <si>
    <t>271</t>
  </si>
  <si>
    <t>607215RP8</t>
  </si>
  <si>
    <t>vestavěná myčka nádobí ovládaná zhora ( včetně krycího čelního panelu )</t>
  </si>
  <si>
    <t>-1396843515</t>
  </si>
  <si>
    <t>"kuchyšká linka v zasedací místnosti" 1,0</t>
  </si>
  <si>
    <t xml:space="preserve">"příklad vlastností myčky" </t>
  </si>
  <si>
    <t>"Energetická třída: A++</t>
  </si>
  <si>
    <t>"Třída účinnosti mytí: A</t>
  </si>
  <si>
    <t>"Třída účinnosti sušení: A</t>
  </si>
  <si>
    <t>"Spotřeba energie: 0,93 kWh/ cyklus</t>
  </si>
  <si>
    <t>"Spotřeba vody: 6 l/cyklus</t>
  </si>
  <si>
    <t>272</t>
  </si>
  <si>
    <t>766811143</t>
  </si>
  <si>
    <t>Montáž kuchyňských linek korpusu horních skříněk Příplatek k ceně za usazení vestavěných spotřebičů lednice</t>
  </si>
  <si>
    <t>1905794645</t>
  </si>
  <si>
    <t>273</t>
  </si>
  <si>
    <t>607215RP88</t>
  </si>
  <si>
    <t>vestavěná lednice (včetně krycího čelního panelu)</t>
  </si>
  <si>
    <t>173689061</t>
  </si>
  <si>
    <t xml:space="preserve">"příklad vlastností lednice" </t>
  </si>
  <si>
    <t xml:space="preserve">"třída energetické účinnosti A++" </t>
  </si>
  <si>
    <t>274</t>
  </si>
  <si>
    <t>766811RP36</t>
  </si>
  <si>
    <t>Příplatek k montáži kuchyňských skříněk horních za usazení vestavěné digestoře s odtahem</t>
  </si>
  <si>
    <t>1899705400</t>
  </si>
  <si>
    <t>275</t>
  </si>
  <si>
    <t>607215RP10</t>
  </si>
  <si>
    <t>vestavná  digestoř s odtahem</t>
  </si>
  <si>
    <t>975712437</t>
  </si>
  <si>
    <t xml:space="preserve">" výsuvná,šíře 60cm, 320m3/hod, 3 rychlosti, osvětlení 1x žárovka max 40W, kovové ALU filtry proti mastnotám, hlučnost 54dB" </t>
  </si>
  <si>
    <t>276</t>
  </si>
  <si>
    <t>766811RP44</t>
  </si>
  <si>
    <t>Dodávka a montáž kuchyňské linky délky 2,35+1,25 m ( horní a dolní skříňky, pracovní deska, podsvícení LED páskem včetně pojení na EL)</t>
  </si>
  <si>
    <t>-1050921225</t>
  </si>
  <si>
    <t>"kuchyňská linka  v kuchyňce m.č. 2.06" 1,0</t>
  </si>
  <si>
    <t xml:space="preserve">" dřez a baterie je součástí části PD Zdravotechnika" </t>
  </si>
  <si>
    <t xml:space="preserve">" v ceně je i zabudovaná mikrovlná trouba včetně přístroje" </t>
  </si>
  <si>
    <t xml:space="preserve">"typové zařazení mikrovlné trouby" </t>
  </si>
  <si>
    <t>"časovač, dětská pojistka, 3D distribuce mikrovln, Jet Start, Jet Defrost, otočný talíř skleněný"</t>
  </si>
  <si>
    <t xml:space="preserve">"vnitřní objem truby 22 l, výkon mikrovlnného ohřevu 750 W ,rozměry (v x š x h): 382 × 595 × 320 mm Hmotnost: 21 kg" </t>
  </si>
  <si>
    <t xml:space="preserve">"automatický kávovar vestavný, 1100W, zásobník na vodu 1.5l, 15bar, Termoblok, nerez " </t>
  </si>
  <si>
    <t>"sklokeramická deska"</t>
  </si>
  <si>
    <t>"čtyři varné zóny "</t>
  </si>
  <si>
    <t>"jednoduché dotykové ovládání"</t>
  </si>
  <si>
    <t>"9 stupňů výkonu"</t>
  </si>
  <si>
    <t>"displej zobrazující zbytkovou teplotu a úroveň zvoleného výkonu"</t>
  </si>
  <si>
    <t>"automatické vypnutí při polití tekutinou"</t>
  </si>
  <si>
    <t>"dětský zámek proti nechtěnému zapnutí"</t>
  </si>
  <si>
    <t>277</t>
  </si>
  <si>
    <t>766811RP45</t>
  </si>
  <si>
    <t>Dodávka a montáž věšákové stěny s otevřenými boxy šířky 500 mm + průběžná lavice</t>
  </si>
  <si>
    <t>830431283</t>
  </si>
  <si>
    <t>" viz. půdorys 1.NP m.č. 1.02" 1</t>
  </si>
  <si>
    <t xml:space="preserve">" věšáková stěna s  18 otevřenými boxy š. 500 a dvěma dvojháčky  k zavěšení oděvů" </t>
  </si>
  <si>
    <t xml:space="preserve">" spodní průběžná lavice š. 550 s boxy na obuv " </t>
  </si>
  <si>
    <t xml:space="preserve">" celková délka 11,5 m" </t>
  </si>
  <si>
    <t>278</t>
  </si>
  <si>
    <t>766811RP46</t>
  </si>
  <si>
    <t>Dodávka a montáž kovového policového regálu 1800/650 výšky 2300 mm s nosností 600 kg</t>
  </si>
  <si>
    <t>-957928900</t>
  </si>
  <si>
    <t>" viz. půdorys 1.NP m.č. 1.07" 1</t>
  </si>
  <si>
    <t>279</t>
  </si>
  <si>
    <t>766811RP47</t>
  </si>
  <si>
    <t>Dodávka a montáž kovového policového regálu 2000/650 výšky 2300 mm s nosností 600 kg</t>
  </si>
  <si>
    <t>-2077437327</t>
  </si>
  <si>
    <t>280</t>
  </si>
  <si>
    <t>766811RP49</t>
  </si>
  <si>
    <t>Dodávka a montáž pračky ( včetně napojení na vodovod a kanalizaci, elektřinu)</t>
  </si>
  <si>
    <t>-1519536636</t>
  </si>
  <si>
    <t>"ve 1.NP m.č.1.02" 1</t>
  </si>
  <si>
    <t>281</t>
  </si>
  <si>
    <t>766811RP50</t>
  </si>
  <si>
    <t>Dodávka a montáž průmyslové sušičky ( včetně napojení na vodovod a kanalizaci, elektřinu)</t>
  </si>
  <si>
    <t>-1649385467</t>
  </si>
  <si>
    <t>282</t>
  </si>
  <si>
    <t>998766201</t>
  </si>
  <si>
    <t>Přesun hmot pro konstrukce truhlářské stanovený procentní sazbou (%) z ceny vodorovná dopravní vzdálenost do 50 m v objektech výšky do 6 m</t>
  </si>
  <si>
    <t>1794416363</t>
  </si>
  <si>
    <t>767</t>
  </si>
  <si>
    <t>Konstrukce zámečnické</t>
  </si>
  <si>
    <t>283</t>
  </si>
  <si>
    <t>767165111</t>
  </si>
  <si>
    <t>Montáž zábradlí rovného madel z trubek nebo tenkostěnných profilů šroubováním</t>
  </si>
  <si>
    <t>1044201248</t>
  </si>
  <si>
    <t xml:space="preserve">" viz. půdorys 1.NP a 2.NP " </t>
  </si>
  <si>
    <t xml:space="preserve">"nerezové madlo pr. 40 mm na schodišti včetně koncových prvků" </t>
  </si>
  <si>
    <t>"celková délka" 4,0+1,4+1,8+4,0+0,5+0,7</t>
  </si>
  <si>
    <t>284</t>
  </si>
  <si>
    <t>55283RP2</t>
  </si>
  <si>
    <t>trubka nerezová 40x1,5 mm ( včetně koncových prvků, trnů a kotvení)</t>
  </si>
  <si>
    <t>-315121938</t>
  </si>
  <si>
    <t>" viz. montáž + ztratné" 12,4</t>
  </si>
  <si>
    <t xml:space="preserve">"osazení do výšky 900 mm, kotvení do zdiva trny pr. 14 mm, kotvení chemickou maltou" </t>
  </si>
  <si>
    <t xml:space="preserve">" viz. tabulka zámečnických výrobků ozn. Z 02" </t>
  </si>
  <si>
    <t>12,4*1,05 'Přepočtené koeficientem množství</t>
  </si>
  <si>
    <t>285</t>
  </si>
  <si>
    <t>767531111</t>
  </si>
  <si>
    <t>Montáž vstupních čistících zón z rohoží kovových nebo plastových</t>
  </si>
  <si>
    <t>-1978475954</t>
  </si>
  <si>
    <t xml:space="preserve">"viz. půdorys 1.NP" </t>
  </si>
  <si>
    <t>"čistící rohož před vstupem do objektu" 1,8*1,0</t>
  </si>
  <si>
    <t>" čistící zóna uvnitř objektu m.č. 1.01" 1,8*1,0</t>
  </si>
  <si>
    <t>286</t>
  </si>
  <si>
    <t>697520RP56</t>
  </si>
  <si>
    <t>rohož venkovní - ocelový žárově pozinkovaný rošt ŠKRABÁK (rozměr ok 30 x 10 mm) včetně osazovacího ocelového pozinkovaného  rámu</t>
  </si>
  <si>
    <t>-920296584</t>
  </si>
  <si>
    <t>"viz.montáž" 1,0*1,8</t>
  </si>
  <si>
    <t>287</t>
  </si>
  <si>
    <t>69752RP69</t>
  </si>
  <si>
    <t>rohož vnitřní kombinace textilní pásek+ pryžový pásek</t>
  </si>
  <si>
    <t>-1395058605</t>
  </si>
  <si>
    <t xml:space="preserve">" hliníkové profily šířky 27 mm,   jsou spojeny nerezovým lankem a odděleny pryžovými mezikroužky" </t>
  </si>
  <si>
    <t>"viz. montáž" 1,0*1,8</t>
  </si>
  <si>
    <t>288</t>
  </si>
  <si>
    <t>767531121</t>
  </si>
  <si>
    <t>Montáž vstupních čistících zón z rohoží osazení rámu mosazného nebo hliníkového zapuštěného z L profilů</t>
  </si>
  <si>
    <t>-446215403</t>
  </si>
  <si>
    <t xml:space="preserve">"viz. půdorys 1.NP m.č. 1.01" </t>
  </si>
  <si>
    <t>"rám pro vnitřní  rohož"  1,0*2+1,8*2</t>
  </si>
  <si>
    <t>289</t>
  </si>
  <si>
    <t>697521600</t>
  </si>
  <si>
    <t>rám pro zapuštění, profil L - 30/30, 25/25, 20/30, 15/30 - Al</t>
  </si>
  <si>
    <t>-1266754455</t>
  </si>
  <si>
    <t>"viz. montáž + ztratné" 5,6</t>
  </si>
  <si>
    <t>5,6*1,05 'Přepočtené koeficientem množství</t>
  </si>
  <si>
    <t>290</t>
  </si>
  <si>
    <t>767640111</t>
  </si>
  <si>
    <t>Montáž dveří ocelových vchodových jednokřídlových bez nadsvětlíku</t>
  </si>
  <si>
    <t>630232134</t>
  </si>
  <si>
    <t>"dveře ústící do věže" 1</t>
  </si>
  <si>
    <t>291</t>
  </si>
  <si>
    <t>55341RP12</t>
  </si>
  <si>
    <t>dveře ocelové exteriérové zateplené 1křídlé 1100x1970mm ( včetně zárubně) a povrchové úpravy</t>
  </si>
  <si>
    <t>551325681</t>
  </si>
  <si>
    <t xml:space="preserve">" viz tabulka dveří  ozn. O02" </t>
  </si>
  <si>
    <t>292</t>
  </si>
  <si>
    <t>767646510</t>
  </si>
  <si>
    <t>Montáž dveří ocelových protipožárních uzávěrů jednokřídlových</t>
  </si>
  <si>
    <t>-634640471</t>
  </si>
  <si>
    <t>"dveře ústící do věže" 2</t>
  </si>
  <si>
    <t>293</t>
  </si>
  <si>
    <t>55341RP13</t>
  </si>
  <si>
    <t>dveře ocelové protipožární 1křídlé 900x1970mm zateplené ( včetně povrchové úpravy a zárubně)</t>
  </si>
  <si>
    <t>-1877460394</t>
  </si>
  <si>
    <t xml:space="preserve">" viz. tabulka požárních dveří ozn. PO 3" </t>
  </si>
  <si>
    <t>294</t>
  </si>
  <si>
    <t>55341170</t>
  </si>
  <si>
    <t>dveře ocelové protipožární 1křídlé 1100x1970mm zateplené ( včetně povrchové úpravy a zárubně)</t>
  </si>
  <si>
    <t>1994316847</t>
  </si>
  <si>
    <t xml:space="preserve">" viz. tabulka požárních dveří ozn. PO 2" </t>
  </si>
  <si>
    <t>295</t>
  </si>
  <si>
    <t>767651113</t>
  </si>
  <si>
    <t>Montáž vrat garážových nebo průmyslových sekčních zajížděcích pod strop, plochy přes 9 do 13 m2</t>
  </si>
  <si>
    <t>-1960544699</t>
  </si>
  <si>
    <t xml:space="preserve">" viz. tabulka vnější výplně otvorů a půdorys 1.NP" </t>
  </si>
  <si>
    <t>" nové vrata" 2</t>
  </si>
  <si>
    <t>296</t>
  </si>
  <si>
    <t>55345RP5</t>
  </si>
  <si>
    <t>vrata garážová sekční 3200/3610 mm, zateplené lamely ( viz. tabulka vnější výplně otvorů Pl/05)</t>
  </si>
  <si>
    <t>-1398173922</t>
  </si>
  <si>
    <t xml:space="preserve">"celkový součinitel prostupu tepla Uw=1,70 W/m2K" </t>
  </si>
  <si>
    <t xml:space="preserve">"včetně ovládání, 3 ks ovladačů, uzamykatelné kování, elektromotor" </t>
  </si>
  <si>
    <t>"systém pro otevření vrat v případě výpadku EL proudu"</t>
  </si>
  <si>
    <t xml:space="preserve">" barva šedá" </t>
  </si>
  <si>
    <t>297</t>
  </si>
  <si>
    <t>55345RP6</t>
  </si>
  <si>
    <t>vrata garážová sekční 2650/3610 mm, zateplené lamely ( viz. tabulka vnější výplně otvorů Pl/05)</t>
  </si>
  <si>
    <t>-677413917</t>
  </si>
  <si>
    <t>298</t>
  </si>
  <si>
    <t>767832102</t>
  </si>
  <si>
    <t>Montáž venkovních požárních žebříků do zdiva bez suchovodu</t>
  </si>
  <si>
    <t>-1623937819</t>
  </si>
  <si>
    <t xml:space="preserve">" viz. pohledy " </t>
  </si>
  <si>
    <t>"venkovní kovový žebřík na východní straně objektu" 6,0</t>
  </si>
  <si>
    <t>299</t>
  </si>
  <si>
    <t>44983RP12</t>
  </si>
  <si>
    <t>žebřík venkovní s přímým výstupem a ochranným košem bez suchovodu z pozinkované oceli celkem do dl 6m (včetně kotvení a kotvících prvků)</t>
  </si>
  <si>
    <t>-1618210950</t>
  </si>
  <si>
    <t>"viz. montáž" 6,0</t>
  </si>
  <si>
    <t xml:space="preserve">"součástí bude koncový mobilní žebřík pro zavěšení na příčel délky 2,5 včetně povrchové úpravy" </t>
  </si>
  <si>
    <t>300</t>
  </si>
  <si>
    <t>767871RP24</t>
  </si>
  <si>
    <t>Osazení hasících přístrojů ( včetně nosné konstrukce)</t>
  </si>
  <si>
    <t>ks</t>
  </si>
  <si>
    <t>1205435229</t>
  </si>
  <si>
    <t xml:space="preserve">"dle. zprávy PBŘ" </t>
  </si>
  <si>
    <t>" osazení hasících přístrojů" 4</t>
  </si>
  <si>
    <t>301</t>
  </si>
  <si>
    <t>449321RP29</t>
  </si>
  <si>
    <t>přístroj hasicí ruční práškový 21A 6 kg</t>
  </si>
  <si>
    <t>1210320974</t>
  </si>
  <si>
    <t>"viz. montáž" 2</t>
  </si>
  <si>
    <t xml:space="preserve">"montnost hasiva 6 kg, projektovaná hasící schopnost 21 A" </t>
  </si>
  <si>
    <t>302</t>
  </si>
  <si>
    <t>44932RP26</t>
  </si>
  <si>
    <t>přístroj hasicí ruční práškový 183 B, 6 kg</t>
  </si>
  <si>
    <t>581666352</t>
  </si>
  <si>
    <t xml:space="preserve">"montnost hasiva 6 kg, projektovaná hasící schopnost 183B" </t>
  </si>
  <si>
    <t>303</t>
  </si>
  <si>
    <t>767893116</t>
  </si>
  <si>
    <t>Montáž stříšek nad venkovními vstupy z kovových profilů kotvených k nosné konstrukci pomocí závěsů, výplň skleněná rovných šířky přes 1,50 do 2,00 m</t>
  </si>
  <si>
    <t>2052693249</t>
  </si>
  <si>
    <t xml:space="preserve">" viz. tabulka zámečnických výrobků  oznm. z 01" </t>
  </si>
  <si>
    <t>" stříška na vchodem"  1,0</t>
  </si>
  <si>
    <t>304</t>
  </si>
  <si>
    <t>767893192</t>
  </si>
  <si>
    <t>Montáž stříšek nad venkovními vstupy Příplatek k ceně za montáž stříšky delší než 2,00 m skleněné</t>
  </si>
  <si>
    <t>572332241</t>
  </si>
  <si>
    <t>" stříška na vchodem celková délka 2,5 m" 0,5</t>
  </si>
  <si>
    <t>305</t>
  </si>
  <si>
    <t>28319RP7</t>
  </si>
  <si>
    <t>vchodová stříška rovná, kotvená pomocí táhel,tvrzené bezpečnostní sklo tl. 10 mm ( včetně kotvení a kotevních prvků přes zateplení)</t>
  </si>
  <si>
    <t>-455433112</t>
  </si>
  <si>
    <t>306</t>
  </si>
  <si>
    <t>767893RP13</t>
  </si>
  <si>
    <t>Dodávka a montáž venkovních vstupních dveří hliníkových prosklených 1800x2080 (viz. tabulka hliníkových výplní AL 1)</t>
  </si>
  <si>
    <t>901641296</t>
  </si>
  <si>
    <t>" viz. tabulka hliníkových výplní ozn. AL 1" 1</t>
  </si>
  <si>
    <t>307</t>
  </si>
  <si>
    <t>767893RP3</t>
  </si>
  <si>
    <t>Dodávka a montáž odnímatelného zábradlí u dveří u vstupu do věže ve 2.NP (viz. tabulka zámečnických výrobků ozn. z03)</t>
  </si>
  <si>
    <t>1616331120</t>
  </si>
  <si>
    <t xml:space="preserve">" viz. tabulka zámečnických výrobků  oznm. z 03" </t>
  </si>
  <si>
    <t>"včetně kotvení a kotevních  prvků, koncových prvků, povrchové úpravy "</t>
  </si>
  <si>
    <t xml:space="preserve">"jakl 20/20/2 mm délky 1,1 m" </t>
  </si>
  <si>
    <t>" viz. montáž " 1</t>
  </si>
  <si>
    <t>308</t>
  </si>
  <si>
    <t>767893RP4</t>
  </si>
  <si>
    <t>Dodávka a montáž vertikálního sušicího zařízení požárních hadic pro upevnění ve věži (včetně nosných prvků psazených na zdivu)</t>
  </si>
  <si>
    <t>865331611</t>
  </si>
  <si>
    <t>" včetně kotevních prvků a kotvení"  1,0</t>
  </si>
  <si>
    <t>"vertikální sušicí zařízení požárních hadic pro upevnění na zeď nebo jinou svislou konstrukci"</t>
  </si>
  <si>
    <t xml:space="preserve">"zařízení tvoří: - svislé vodící ocelové lanka pro zajištění bezproblémové vytažení hadic podél stěny" </t>
  </si>
  <si>
    <t xml:space="preserve">"horizontální pojezdová konzola s kladkami pro zavěšení hadic " </t>
  </si>
  <si>
    <t xml:space="preserve">"elektrický naviják pro vytažení horizontální konzoly s nosností 500 kg a ovládacím kabelem" </t>
  </si>
  <si>
    <t xml:space="preserve"> "s automatický spínačem pro vypnutí motoru při dosažení požadované výšky" </t>
  </si>
  <si>
    <t xml:space="preserve">"dálkový ovladač navijáku" </t>
  </si>
  <si>
    <t xml:space="preserve">"hadice, přeložené napůl, se zavěšuji prostřednictvím hadicových závěsů do roštu" </t>
  </si>
  <si>
    <t xml:space="preserve">" systém pro stabilizaci polohy hadic v 1.NP - závora která bude hadice při straně věže" </t>
  </si>
  <si>
    <t>309</t>
  </si>
  <si>
    <t>767995111</t>
  </si>
  <si>
    <t>Montáž ostatních atypických zámečnických konstrukcí hmotnosti do 5 kg</t>
  </si>
  <si>
    <t>-946667301</t>
  </si>
  <si>
    <t xml:space="preserve">"viz. pohledy" </t>
  </si>
  <si>
    <t>"montáž nápisů - samostatná písmena " (7+9+11+5)*0,4</t>
  </si>
  <si>
    <t>310</t>
  </si>
  <si>
    <t>549152RP49</t>
  </si>
  <si>
    <t>nerezová písmena matná - nápisy na budově ( 3D písmeno výška 300 mm, hloubka 30 mm,  nerezová ocel AISI 304 tl. 2,0 mm, kotevní prvky dle tvaru písmene)</t>
  </si>
  <si>
    <t>539475592</t>
  </si>
  <si>
    <t>"montáž nápisů - samostatná písmena " 7+9+11</t>
  </si>
  <si>
    <t>311</t>
  </si>
  <si>
    <t>549152RP50</t>
  </si>
  <si>
    <t>1313167189</t>
  </si>
  <si>
    <t>"montáž nápisů - samostatná písmena " 5</t>
  </si>
  <si>
    <t>312</t>
  </si>
  <si>
    <t>767995113</t>
  </si>
  <si>
    <t>Montáž ostatních atypických zámečnických konstrukcí hmotnosti přes 10 do 20 kg</t>
  </si>
  <si>
    <t>55617164</t>
  </si>
  <si>
    <t xml:space="preserve">"kotvení vazníků " </t>
  </si>
  <si>
    <t>(18,84*2+8,09*3)/1*0,15*1,17</t>
  </si>
  <si>
    <t>(18,84*2+8,09*3)*3,77</t>
  </si>
  <si>
    <t>" úhelník 80x80x6 mm délky 0,3m kotvení krakorců" 0,3*16*2*7,34</t>
  </si>
  <si>
    <t>" kotvení dřevěné konstrukce věže pásovina 60/6 mm" 0,6*8*2,94</t>
  </si>
  <si>
    <t xml:space="preserve">"viz. výkres schodiště" </t>
  </si>
  <si>
    <t>" I 80" 1,25*5,94</t>
  </si>
  <si>
    <t>" I 80" 1,8*5,94</t>
  </si>
  <si>
    <t>" U 100" 1,2*10,6</t>
  </si>
  <si>
    <t>313</t>
  </si>
  <si>
    <t>13010180</t>
  </si>
  <si>
    <t>tyč ocelová plochá jakost 11 375 30x5mm</t>
  </si>
  <si>
    <t>1881798534</t>
  </si>
  <si>
    <t>(18,84*2+8,09*3)/1*0,15*1,17*1,08*0,001</t>
  </si>
  <si>
    <t>314</t>
  </si>
  <si>
    <t>13010268</t>
  </si>
  <si>
    <t>tyč ocelová plochá jakost 11 375 80x6mm</t>
  </si>
  <si>
    <t>-2047825341</t>
  </si>
  <si>
    <t>(18,84*2+8,09*3)*3,77*1,08*0,001</t>
  </si>
  <si>
    <t>315</t>
  </si>
  <si>
    <t>13010242</t>
  </si>
  <si>
    <t>tyč ocelová plochá jakost 11 375 60x6mm</t>
  </si>
  <si>
    <t>-1488803390</t>
  </si>
  <si>
    <t>" kotvení dřevěné konstrukce věže páovina 60/6 mm" 0,6*8*2,94*1,08*0,001</t>
  </si>
  <si>
    <t>316</t>
  </si>
  <si>
    <t>13010710</t>
  </si>
  <si>
    <t>ocel profilová IPN 80 jakost 11 375</t>
  </si>
  <si>
    <t>-1165868503</t>
  </si>
  <si>
    <t>" I 80" 1,25*5,94*1,08*0,001</t>
  </si>
  <si>
    <t>" I 80" 1,8*5,94*1,08*0,001</t>
  </si>
  <si>
    <t>317</t>
  </si>
  <si>
    <t>13010816</t>
  </si>
  <si>
    <t>ocel profilová UPN 100 jakost 11 375</t>
  </si>
  <si>
    <t>787498696</t>
  </si>
  <si>
    <t>" U 100" 1,2*10,6*1,08*0,001</t>
  </si>
  <si>
    <t>318</t>
  </si>
  <si>
    <t>13010432</t>
  </si>
  <si>
    <t>úhelník ocelový rovnostranný jakost 11 375 80x80x6mm</t>
  </si>
  <si>
    <t>-114576528</t>
  </si>
  <si>
    <t>" úhelník 80x80x6 mm délky 0,5m" 0,3*16*2*7,34*1,08*0,001</t>
  </si>
  <si>
    <t>319</t>
  </si>
  <si>
    <t>767995114</t>
  </si>
  <si>
    <t>Montáž ostatních atypických zámečnických konstrukcí hmotnosti přes 20 do 50 kg</t>
  </si>
  <si>
    <t>449106582</t>
  </si>
  <si>
    <t xml:space="preserve">" viz. půdorys konstrukce věže" </t>
  </si>
  <si>
    <t>"U 140/60/2,0 "  10,71*2*3,93</t>
  </si>
  <si>
    <t>"U 140"  1,89*2*16,0</t>
  </si>
  <si>
    <t>"J 80/80/4"  1,29*4*9,62</t>
  </si>
  <si>
    <t>"nerezový úhelník ochranný - dveře garáže" 3,0*4*2*9,7</t>
  </si>
  <si>
    <t>320</t>
  </si>
  <si>
    <t>13010914</t>
  </si>
  <si>
    <t>ocel profilová UE 140 jakost 11 375</t>
  </si>
  <si>
    <t>-1713521767</t>
  </si>
  <si>
    <t>"U 140"  1,89*2*16,0*1,08*0,001</t>
  </si>
  <si>
    <t>321</t>
  </si>
  <si>
    <t>14550317</t>
  </si>
  <si>
    <t>profil ocelový čtvercový svařovaný 80x80x4mm</t>
  </si>
  <si>
    <t>-1750551781</t>
  </si>
  <si>
    <t>"J 80/80/4"  1,29*4*9,62*1,08*0,001</t>
  </si>
  <si>
    <t>322</t>
  </si>
  <si>
    <t>15431RP25</t>
  </si>
  <si>
    <t>profil ocelový U ohýbaný symetrický  140x60x2,0 mm</t>
  </si>
  <si>
    <t>-1759728572</t>
  </si>
  <si>
    <t xml:space="preserve">"viz. montáž + ztratné" </t>
  </si>
  <si>
    <t>"U 140/60/2,0 "  10,71*2*3,93*1,08*0,001</t>
  </si>
  <si>
    <t>323</t>
  </si>
  <si>
    <t>13010RP26</t>
  </si>
  <si>
    <t>úhelník nerezový  rovnostranný  80x80x8mm(včetně kotevních prvků a kotvení přes zateplení)</t>
  </si>
  <si>
    <t>-47573797</t>
  </si>
  <si>
    <t>"nerezový úhelník ochranný - dveře garáže" 3,5*4*1,08</t>
  </si>
  <si>
    <t>324</t>
  </si>
  <si>
    <t>767995117</t>
  </si>
  <si>
    <t>Montáž ostatních atypických zámečnických konstrukcí hmotnosti přes 250 do 500 kg</t>
  </si>
  <si>
    <t>254753141</t>
  </si>
  <si>
    <t>" viz. půdorys skladby stropu - ocelová výměna oboustranná" 200,0</t>
  </si>
  <si>
    <t>325</t>
  </si>
  <si>
    <t>13010RP25</t>
  </si>
  <si>
    <t>ocelová oboustranná výměna pro panely (systémové řešení)</t>
  </si>
  <si>
    <t>1517890736</t>
  </si>
  <si>
    <t>" viz. montáž" 0,22</t>
  </si>
  <si>
    <t>326</t>
  </si>
  <si>
    <t>998767201</t>
  </si>
  <si>
    <t>Přesun hmot pro zámečnické konstrukce stanovený procentní sazbou (%) z ceny vodorovná dopravní vzdálenost do 50 m v objektech výšky do 6 m</t>
  </si>
  <si>
    <t>1767568914</t>
  </si>
  <si>
    <t>771</t>
  </si>
  <si>
    <t>Podlahy z dlaždic</t>
  </si>
  <si>
    <t>327</t>
  </si>
  <si>
    <t>771121011</t>
  </si>
  <si>
    <t>Příprava podkladu před provedením dlažby nátěr penetrační na podlahu</t>
  </si>
  <si>
    <t>1386374565</t>
  </si>
  <si>
    <t xml:space="preserve">"keramická dlažba" </t>
  </si>
  <si>
    <t xml:space="preserve">"1.NP" </t>
  </si>
  <si>
    <t>"1.01-1.05"  4,6+19,2+3,9+3,6+1,0</t>
  </si>
  <si>
    <t>"2.01-2.04" 4,0+3,7+1,0+1,0</t>
  </si>
  <si>
    <t xml:space="preserve">"teracová dlažba" </t>
  </si>
  <si>
    <t>"1.06-1.09" 2,3+12,2+1,9+71,8</t>
  </si>
  <si>
    <t xml:space="preserve">" schodiště" </t>
  </si>
  <si>
    <t>1,0*(0,175*13+0,3*12+0,175*3+0,3*2)+1,9*1,0</t>
  </si>
  <si>
    <t>328</t>
  </si>
  <si>
    <t>771151012</t>
  </si>
  <si>
    <t>Příprava podkladu před provedením dlažby samonivelační stěrka min.pevnosti 20 MPa, tloušťky přes 3 do 5 mm</t>
  </si>
  <si>
    <t>-1598294008</t>
  </si>
  <si>
    <t>" skladba ozn. P04"  4,6+19,2+3,9+1,0</t>
  </si>
  <si>
    <t xml:space="preserve">" viz.- schodiště" </t>
  </si>
  <si>
    <t xml:space="preserve">" obklad schodišťových stupňů" </t>
  </si>
  <si>
    <t>1,0*(12+2+2)*0,2+1,0*(13,0+3)*0,3+1,0*1,45</t>
  </si>
  <si>
    <t>329</t>
  </si>
  <si>
    <t>771274123</t>
  </si>
  <si>
    <t>Montáž obkladů schodišť z dlaždic keramických lepených flexibilním lepidlem stupnic protiskluzných nebo reliéfních, šířky přes 250 do 300 mm</t>
  </si>
  <si>
    <t>-2012310828</t>
  </si>
  <si>
    <t xml:space="preserve">" první a poslední stupeň bude mít výrazně  jinou barvu než ostatní stupně" </t>
  </si>
  <si>
    <t>1,0*(12+2+2)</t>
  </si>
  <si>
    <t>330</t>
  </si>
  <si>
    <t>59761337</t>
  </si>
  <si>
    <t>schodovka protiskluzná šířky 300mm</t>
  </si>
  <si>
    <t>963375946</t>
  </si>
  <si>
    <t xml:space="preserve">" délka schodovky 30 cm" </t>
  </si>
  <si>
    <t>(16,0-2,0)/0,3</t>
  </si>
  <si>
    <t>46,667*1,1 'Přepočtené koeficientem množství</t>
  </si>
  <si>
    <t>331</t>
  </si>
  <si>
    <t>59761RP2</t>
  </si>
  <si>
    <t>schodovka protiskluzná šířky 300mm (dlažba pro první a poslední stupeň)</t>
  </si>
  <si>
    <t>408219580</t>
  </si>
  <si>
    <t>1,0*2/0,3</t>
  </si>
  <si>
    <t>332</t>
  </si>
  <si>
    <t>771274242</t>
  </si>
  <si>
    <t>Montáž obkladů schodišť z dlaždic keramických lepených flexibilním lepidlem podstupnic protiskluzních nebo reliéfních, výšky přes 150 do 200 mm</t>
  </si>
  <si>
    <t>651648275</t>
  </si>
  <si>
    <t>1,0*(13+3)</t>
  </si>
  <si>
    <t>333</t>
  </si>
  <si>
    <t>59761409</t>
  </si>
  <si>
    <t>dlažba keramická slinutá protiskluzná do interiéru i exteriéru pro vysoké mechanické namáhání přes 9 do 12 ks/m2</t>
  </si>
  <si>
    <t>-1197520521</t>
  </si>
  <si>
    <t>"viz. montáž + ztratné" 16,0*0,2</t>
  </si>
  <si>
    <t>3,2*1,1 'Přepočtené koeficientem množství</t>
  </si>
  <si>
    <t>334</t>
  </si>
  <si>
    <t>771474113</t>
  </si>
  <si>
    <t>Montáž soklů z dlaždic keramických lepených flexibilním lepidlem rovných, výšky přes 90 do 120 mm</t>
  </si>
  <si>
    <t>1614915</t>
  </si>
  <si>
    <t>"1.01"  9,8-(1,6+0,9+0,8+0,9)+0,3*2</t>
  </si>
  <si>
    <t>"1.02"  (4,25*2+4,65*2+0,15+2,5*2)-(0,9+0,8)</t>
  </si>
  <si>
    <t>"2.01" 9,9-(0,8+0,9+0,9+1,0)</t>
  </si>
  <si>
    <t>335</t>
  </si>
  <si>
    <t>771474133</t>
  </si>
  <si>
    <t>Montáž soklů z dlaždic keramických lepených flexibilním lepidlem schodišťových stupňovitých, výšky přes 90 do 120 mm</t>
  </si>
  <si>
    <t>1989401971</t>
  </si>
  <si>
    <t xml:space="preserve">"sokl na schodišti" </t>
  </si>
  <si>
    <t>0,275*(12+3)*2+0,3*(12+2)*2+1,0+1,45+0,5+0,3*2</t>
  </si>
  <si>
    <t>336</t>
  </si>
  <si>
    <t>59761009</t>
  </si>
  <si>
    <t>sokl-dlažba keramická slinutá hladká do interiéru i exteriéru 600x95mm</t>
  </si>
  <si>
    <t>226841598</t>
  </si>
  <si>
    <t>" viz. montáž + ztratné" 33,75/0,6+20,2/0,6</t>
  </si>
  <si>
    <t>337</t>
  </si>
  <si>
    <t>771474114</t>
  </si>
  <si>
    <t>Montáž soklů z dlaždic keramických lepených flexibilním lepidlem rovných, výšky přes 120 do 150 mm</t>
  </si>
  <si>
    <t>824893207</t>
  </si>
  <si>
    <t>"1.07"  (4,25+6,2+2,3*2)-1,1</t>
  </si>
  <si>
    <t>338</t>
  </si>
  <si>
    <t>59761RP8</t>
  </si>
  <si>
    <t>sokl-dlažba keramická slinutá hladká do interiéru i exteriéru 300x150mm</t>
  </si>
  <si>
    <t>1481231041</t>
  </si>
  <si>
    <t>" viz. montáž + ztratné" 13,95/0,3</t>
  </si>
  <si>
    <t>46,5*1,1 'Přepočtené koeficientem množství</t>
  </si>
  <si>
    <t>339</t>
  </si>
  <si>
    <t>771554113</t>
  </si>
  <si>
    <t>Montáž podlah z dlaždic teracových lepených flexibilním lepidlem přes 9 do 12 ks/ m2</t>
  </si>
  <si>
    <t>-742897084</t>
  </si>
  <si>
    <t xml:space="preserve">"teracová dlažba na  flexi lepidlo na dlažbu tl 8 mm" </t>
  </si>
  <si>
    <t>340</t>
  </si>
  <si>
    <t>59247474</t>
  </si>
  <si>
    <t>dlaždice teracová broušená 300x300x27mm</t>
  </si>
  <si>
    <t>-603802520</t>
  </si>
  <si>
    <t>" viz. montáž + ztratné" 88,20</t>
  </si>
  <si>
    <t>88,2*1,1 'Přepočtené koeficientem množství</t>
  </si>
  <si>
    <t>341</t>
  </si>
  <si>
    <t>771559191</t>
  </si>
  <si>
    <t>Montáž podlah z dlaždic teracových Příplatek k cenám za plochu do 5 m2 jednotlivě</t>
  </si>
  <si>
    <t>654857719</t>
  </si>
  <si>
    <t>"1.01-1.05"  4,6+3,9+3,6+1,0</t>
  </si>
  <si>
    <t>"podesta schodiště"  1,0*1,45</t>
  </si>
  <si>
    <t>342</t>
  </si>
  <si>
    <t>771574368</t>
  </si>
  <si>
    <t>Montáž podlah z dlaždic keramických lepených flexibilním rychletuhnoucím lepidlem maloformátových pro vysoké mechanické zatížení protiskluzných nebo reliéfních (bezbariérových) přes 22 do 25 ks/m2</t>
  </si>
  <si>
    <t>-251118776</t>
  </si>
  <si>
    <t>"1.04" 3,6</t>
  </si>
  <si>
    <t>343</t>
  </si>
  <si>
    <t>59761406</t>
  </si>
  <si>
    <t>dlažba keramická slinutá protiskluzná do interiéru i exteriéru pro vysoké mechanické namáhání přes 22 do 25ks/m2</t>
  </si>
  <si>
    <t>596401988</t>
  </si>
  <si>
    <t>" viz. montáž + ztratné" 3,6</t>
  </si>
  <si>
    <t>344</t>
  </si>
  <si>
    <t>771574375</t>
  </si>
  <si>
    <t>Montáž podlah z dlaždic keramických lepených flexibilním rychletuhnoucím lepidlem maloformátových pro vysoké mechanické zatížení protiskluzných nebo reliéfních (bezbariérových) přes 9 do 12 ks/m2</t>
  </si>
  <si>
    <t>1283119556</t>
  </si>
  <si>
    <t>"1.01-1.05"  4,6+19,2+3,9+1,0</t>
  </si>
  <si>
    <t>345</t>
  </si>
  <si>
    <t>771474RP10</t>
  </si>
  <si>
    <t>Montáž soklů z dlaždic keramických rovných flexibilní lepidlo v do 300 mm</t>
  </si>
  <si>
    <t>1235498726</t>
  </si>
  <si>
    <t>346</t>
  </si>
  <si>
    <t>548212850</t>
  </si>
  <si>
    <t>"viz. montáž + ztratné"  39,85+88,2*0,3</t>
  </si>
  <si>
    <t>66,31*1,1 'Přepočtené koeficientem množství</t>
  </si>
  <si>
    <t>347</t>
  </si>
  <si>
    <t>771591112</t>
  </si>
  <si>
    <t>Izolace podlahy pod dlažbu nátěrem nebo stěrkou ve dvou vrstvách</t>
  </si>
  <si>
    <t>-988534729</t>
  </si>
  <si>
    <t>348</t>
  </si>
  <si>
    <t>771591115</t>
  </si>
  <si>
    <t>Podlahy - dokončovací práce spárování silikonem</t>
  </si>
  <si>
    <t>-2032913969</t>
  </si>
  <si>
    <t>"1.01-1.05"  9,8+23,0+8,4+8,9+4,4</t>
  </si>
  <si>
    <t>"2.01-2.04" 9,9+8,8+4,4+4,4</t>
  </si>
  <si>
    <t>"podesta schodiště"  1,0*2+1,45*2</t>
  </si>
  <si>
    <t>349</t>
  </si>
  <si>
    <t>771591191</t>
  </si>
  <si>
    <t>Podlahy - dokončovací práce Příplatek k cenám za diagonální kladení dlažby</t>
  </si>
  <si>
    <t>814851193</t>
  </si>
  <si>
    <t>350</t>
  </si>
  <si>
    <t>771591264</t>
  </si>
  <si>
    <t>Izolace podlahy pod dlažbu těsnícími izolačními pásy mezi podlahou a stěnu</t>
  </si>
  <si>
    <t>-2123209215</t>
  </si>
  <si>
    <t>" prostor sprchy  m.č. 1.04" 0,95+1,7+1,2+0,5+0,3</t>
  </si>
  <si>
    <t>351</t>
  </si>
  <si>
    <t>771591RP20</t>
  </si>
  <si>
    <t>Dodávka a montáž přechodových lišt podlahových (eloxovaný hliník šroubovaná)</t>
  </si>
  <si>
    <t>-1326337360</t>
  </si>
  <si>
    <t>"přechodové lišty ve dveřích" 1,0*7+1,0*4</t>
  </si>
  <si>
    <t>352</t>
  </si>
  <si>
    <t>998771201</t>
  </si>
  <si>
    <t>Přesun hmot pro podlahy z dlaždic stanovený procentní sazbou (%) z ceny vodorovná dopravní vzdálenost do 50 m v objektech výšky do 6 m</t>
  </si>
  <si>
    <t>1386355059</t>
  </si>
  <si>
    <t>776</t>
  </si>
  <si>
    <t>Podlahy povlakové</t>
  </si>
  <si>
    <t>353</t>
  </si>
  <si>
    <t>776121311</t>
  </si>
  <si>
    <t>Příprava podkladu penetrace vodou ředitelná na savý podklad (válečkováním) ředěná v poměru 1:1 podlah</t>
  </si>
  <si>
    <t>1618798670</t>
  </si>
  <si>
    <t>" 2.05"  30,4+(6,05*2+4,25*2+1,15-0,9+0,1)*0,15</t>
  </si>
  <si>
    <t>"2.06"  6,10+(3,45*2+1,8*2-1,15)*0,15</t>
  </si>
  <si>
    <t>354</t>
  </si>
  <si>
    <t>776141111</t>
  </si>
  <si>
    <t>Příprava podkladu vyrovnání samonivelační stěrkou podlah min.pevnosti 20 MPa, tloušťky do 3 mm</t>
  </si>
  <si>
    <t>1834336641</t>
  </si>
  <si>
    <t>" 2.05"  30,4</t>
  </si>
  <si>
    <t>"2.06"  6,10</t>
  </si>
  <si>
    <t>355</t>
  </si>
  <si>
    <t>776221RP11</t>
  </si>
  <si>
    <t>Montáž podlahovin z VINYLU lepením standardním lepidlem z pásů standardních</t>
  </si>
  <si>
    <t>-158715257</t>
  </si>
  <si>
    <t>356</t>
  </si>
  <si>
    <t>28411RP12</t>
  </si>
  <si>
    <t>VINYL homogenní zátěžový tl 2,00 mm, úprava PUR, třída zátěže 34/43, hořlavost Afl S1-Cfl S1</t>
  </si>
  <si>
    <t>1178864998</t>
  </si>
  <si>
    <t>" viz. montáž + ztratné" 41,046</t>
  </si>
  <si>
    <t>41,046*1,1 'Přepočtené koeficientem množství</t>
  </si>
  <si>
    <t>357</t>
  </si>
  <si>
    <t>776421111</t>
  </si>
  <si>
    <t>Montáž lišt obvodových lepených</t>
  </si>
  <si>
    <t>-1615621850</t>
  </si>
  <si>
    <t>" 2.05"  6,05*2+4,25*2+1,15-0,9+0,1</t>
  </si>
  <si>
    <t>"2.06"  3,45*2+1,8*2-1,15</t>
  </si>
  <si>
    <t>358</t>
  </si>
  <si>
    <t>28411007</t>
  </si>
  <si>
    <t>flexibilní soklové PVC lišty výšky 100 +15  mm ( řešení soklu včetně fabionu)</t>
  </si>
  <si>
    <t>11781543</t>
  </si>
  <si>
    <t>"viz. montáž + ztratné" 30,3</t>
  </si>
  <si>
    <t>30,3*1,02 'Přepočtené koeficientem množství</t>
  </si>
  <si>
    <t>359</t>
  </si>
  <si>
    <t>776421312</t>
  </si>
  <si>
    <t>Montáž lišt přechodových šroubovaných</t>
  </si>
  <si>
    <t>1190054113</t>
  </si>
  <si>
    <t xml:space="preserve">"viz. půdorys 2.NP - nový stav" </t>
  </si>
  <si>
    <t>" přechodová lišta ve dveřích" 1,0</t>
  </si>
  <si>
    <t>360</t>
  </si>
  <si>
    <t>69751RP9</t>
  </si>
  <si>
    <t>nerezová dvoudílná šroubovací vyrovnávací lišta podlahová</t>
  </si>
  <si>
    <t>1551751091</t>
  </si>
  <si>
    <t>"viz. montáž + ztratné" 1,0</t>
  </si>
  <si>
    <t>1*1,1 'Přepočtené koeficientem množství</t>
  </si>
  <si>
    <t>361</t>
  </si>
  <si>
    <t>765121RP25</t>
  </si>
  <si>
    <t>Montáž větrací mřížky pro odvětrání střechy pod bedněním v každém poli vazníků</t>
  </si>
  <si>
    <t>1660450341</t>
  </si>
  <si>
    <t>" viz. výkres krovu" 0,9*19*2</t>
  </si>
  <si>
    <t>362</t>
  </si>
  <si>
    <t>59244119</t>
  </si>
  <si>
    <t>mřížka větrací univerzální</t>
  </si>
  <si>
    <t>377298965</t>
  </si>
  <si>
    <t>" viz. montáž + ztratné" 34,2</t>
  </si>
  <si>
    <t>34,2*1,05 'Přepočtené koeficientem množství</t>
  </si>
  <si>
    <t>363</t>
  </si>
  <si>
    <t>998776201</t>
  </si>
  <si>
    <t>Přesun hmot pro podlahy povlakové stanovený procentní sazbou (%) z ceny vodorovná dopravní vzdálenost do 50 m v objektech výšky do 6 m</t>
  </si>
  <si>
    <t>-1121941159</t>
  </si>
  <si>
    <t>781</t>
  </si>
  <si>
    <t>Dokončovací práce - obklady</t>
  </si>
  <si>
    <t>364</t>
  </si>
  <si>
    <t>781121011</t>
  </si>
  <si>
    <t>Příprava podkladu před provedením obkladu nátěr penetrační na stěnu</t>
  </si>
  <si>
    <t>1441958503</t>
  </si>
  <si>
    <t>"1.03" (2,3*2+1,8*2)*2,0-(0,8*1,97+0,7*1,97)</t>
  </si>
  <si>
    <t>"1.04" (1,56*2+0,95*2+1,25+1,7)*2,0-0,8*1,97</t>
  </si>
  <si>
    <t>"1.05" (1,31*2+0,9*2)*2,0-0,7*1,97+0,9*0,2</t>
  </si>
  <si>
    <t>"1.06" (1,0+1,5+1,85*2)*1,6-0,9*1,6</t>
  </si>
  <si>
    <t>"2.02" (2,3*2+1,45+1,85)*2,0-(0,7*1,97*2+0,8*1,97)</t>
  </si>
  <si>
    <t>"2.03" (0,9*2+1,3*2)*2,0-0,7*1,97+0,9*2</t>
  </si>
  <si>
    <t>"2.04" (0,9*2+1,3*2)*2,0-0,7*1,97+0,9*0,2</t>
  </si>
  <si>
    <t>"2.06" (0,6*2+3,45)*1,6</t>
  </si>
  <si>
    <t>365</t>
  </si>
  <si>
    <t>781131112</t>
  </si>
  <si>
    <t>Izolace stěny pod obklad izolace nátěrem nebo stěrkou ve dvou vrstvách</t>
  </si>
  <si>
    <t>-596737344</t>
  </si>
  <si>
    <t>" hydroizolační stěrka v m.č. 1.04 v prostoru sprchy" (1,7+0,95*2+0,5+0,3*2)*2,0</t>
  </si>
  <si>
    <t>366</t>
  </si>
  <si>
    <t>781474115</t>
  </si>
  <si>
    <t>Montáž obkladů vnitřních stěn z dlaždic keramických lepených flexibilním lepidlem maloformátových hladkých přes 22 do 25 ks/m2</t>
  </si>
  <si>
    <t>-1777602184</t>
  </si>
  <si>
    <t>"1.06" (1,0+1,5+1,85*2)*2,0-0,9*1,6</t>
  </si>
  <si>
    <t>"obklad není zakreslen v půdorysu " 1,6*1,6</t>
  </si>
  <si>
    <t>367</t>
  </si>
  <si>
    <t>59761039</t>
  </si>
  <si>
    <t>obklad keramický hladký přes 22 do 25ks/m2</t>
  </si>
  <si>
    <t>2026676961</t>
  </si>
  <si>
    <t>"viz. montáž + ztratné"  84,698</t>
  </si>
  <si>
    <t>84,698*1,1 'Přepočtené koeficientem množství</t>
  </si>
  <si>
    <t>368</t>
  </si>
  <si>
    <t>781477111</t>
  </si>
  <si>
    <t>Montáž obkladů vnitřních stěn z dlaždic keramických Příplatek k cenám za plochu do 10 m2 jednotlivě</t>
  </si>
  <si>
    <t>1452571034</t>
  </si>
  <si>
    <t>369</t>
  </si>
  <si>
    <t>781477114</t>
  </si>
  <si>
    <t>Montáž obkladů vnitřních stěn z dlaždic keramických Příplatek k cenám za dvousložkový spárovací tmel</t>
  </si>
  <si>
    <t>-956026974</t>
  </si>
  <si>
    <t xml:space="preserve">" pro vodotěsné spárování obkladů" </t>
  </si>
  <si>
    <t>" m.č. 1.04 v prostoru sprchy" (1,7+0,95*2+0,5+0,3*2)*2,0</t>
  </si>
  <si>
    <t>370</t>
  </si>
  <si>
    <t>781491011</t>
  </si>
  <si>
    <t>Montáž zrcadel lepených silikonovým tmelem na podkladní omítku, plochy do 1 m2</t>
  </si>
  <si>
    <t>-512017690</t>
  </si>
  <si>
    <t>" m.č. 1.03, 1.04, 2.02" 0,6*0,4*3</t>
  </si>
  <si>
    <t>371</t>
  </si>
  <si>
    <t>63465124</t>
  </si>
  <si>
    <t>zrcadlo nemontované čiré tl 4mm max. rozměr 3210x2250mm</t>
  </si>
  <si>
    <t>-185942750</t>
  </si>
  <si>
    <t>" viz. montáž + ztratné" 0,6*0,4*3</t>
  </si>
  <si>
    <t>0,72*1,1 'Přepočtené koeficientem množství</t>
  </si>
  <si>
    <t>372</t>
  </si>
  <si>
    <t>781494111</t>
  </si>
  <si>
    <t>Obklad - dokončující práce profily ukončovací lepené flexibilním lepidlem rohové</t>
  </si>
  <si>
    <t>-2041886274</t>
  </si>
  <si>
    <t>"1.04" 2,0</t>
  </si>
  <si>
    <t>"1.05" 0,9</t>
  </si>
  <si>
    <t>"1.06" 1,6</t>
  </si>
  <si>
    <t>"2.02" 2,0</t>
  </si>
  <si>
    <t>"2.03"  0,9</t>
  </si>
  <si>
    <t>"2.04" 0,9</t>
  </si>
  <si>
    <t>373</t>
  </si>
  <si>
    <t>781494511</t>
  </si>
  <si>
    <t>Obklad - dokončující práce profily ukončovací lepené flexibilním lepidlem ukončovací</t>
  </si>
  <si>
    <t>-898294257</t>
  </si>
  <si>
    <t>"1.03"  2,3*2+1,8*2</t>
  </si>
  <si>
    <t>"1.04" 1,56*2+0,95*2+1,25+1,7</t>
  </si>
  <si>
    <t>"1.05" 1,31*2+0,9*2+0,9</t>
  </si>
  <si>
    <t>"1.06" 1,0+1,5+1,85*2</t>
  </si>
  <si>
    <t>"2.02" 2,3*2+1,45+1,85</t>
  </si>
  <si>
    <t>"2.03" 0,9*2+1,3*2+0,9</t>
  </si>
  <si>
    <t>"2.04" 0,9*2+1,3*2+0,9</t>
  </si>
  <si>
    <t>"2.06" 0,6*2+3,45*2</t>
  </si>
  <si>
    <t>" lišty pro lemování zrcadel v obkladu" (0,6*2+0,4*2)*3</t>
  </si>
  <si>
    <t>374</t>
  </si>
  <si>
    <t>781495115</t>
  </si>
  <si>
    <t>Obklad - dokončující práce ostatní práce spárování silikonem</t>
  </si>
  <si>
    <t>-743072052</t>
  </si>
  <si>
    <t>"1.03" 2,0*4</t>
  </si>
  <si>
    <t>"1.04"  2,0*5</t>
  </si>
  <si>
    <t>"1.05"  2,0*4</t>
  </si>
  <si>
    <t>"1.06"  1,6*5</t>
  </si>
  <si>
    <t xml:space="preserve">"2.NP"  </t>
  </si>
  <si>
    <t>"2.02" 2,0*5</t>
  </si>
  <si>
    <t>"2.03"  2,0*4</t>
  </si>
  <si>
    <t>"2.04"  2,0*4</t>
  </si>
  <si>
    <t>"2.06"  1,6*2</t>
  </si>
  <si>
    <t>375</t>
  </si>
  <si>
    <t>998781201</t>
  </si>
  <si>
    <t>Přesun hmot pro obklady keramické stanovený procentní sazbou (%) z ceny vodorovná dopravní vzdálenost do 50 m v objektech výšky do 6 m</t>
  </si>
  <si>
    <t>2026728232</t>
  </si>
  <si>
    <t>783</t>
  </si>
  <si>
    <t>Nátěry</t>
  </si>
  <si>
    <t>376</t>
  </si>
  <si>
    <t>783114101</t>
  </si>
  <si>
    <t>Základní nátěr truhlářských konstrukcí jednonásobný syntetický</t>
  </si>
  <si>
    <t>-58184322</t>
  </si>
  <si>
    <t>" obložení stěny  v 1.NP v přstřešku  v místě stěny společné s  přístřeškem"  11,33*3,5</t>
  </si>
  <si>
    <t>377</t>
  </si>
  <si>
    <t>783117101</t>
  </si>
  <si>
    <t>Krycí nátěr truhlářských konstrukcí jednonásobný syntetický</t>
  </si>
  <si>
    <t>676732984</t>
  </si>
  <si>
    <t>378</t>
  </si>
  <si>
    <t>783118101</t>
  </si>
  <si>
    <t>Lazurovací nátěr truhlářských konstrukcí jednonásobný syntetický</t>
  </si>
  <si>
    <t>-1388365330</t>
  </si>
  <si>
    <t>379</t>
  </si>
  <si>
    <t>783214101</t>
  </si>
  <si>
    <t>Základní nátěr tesařských konstrukcí jednonásobný syntetický</t>
  </si>
  <si>
    <t>179434458</t>
  </si>
  <si>
    <t xml:space="preserve">" viz. půdorys střechy, pohledy a řez A-A, řez B-B" </t>
  </si>
  <si>
    <t>"nátěr podbití střechy z palubek" (8,81*3+9,04*2+10,4*2)*0,6+(2,83*2+2,519*2)*0,5</t>
  </si>
  <si>
    <t>"nátěr spodní konstrukce střechy věže" 2,6*2,83</t>
  </si>
  <si>
    <t>"nátěr dřevěného obkladu věže" (0,026*2+0,068*2)*(2,1*20+1,86*2*20+2,11*18)</t>
  </si>
  <si>
    <t>"nátěr nosné dřevěné konstrukce věže" (0,08*4)*7,38+0,06*4*2,52*5+0,08*4*1,61*4</t>
  </si>
  <si>
    <t>(0,08*2+0,1*2)*8,78*1+0,08*4*2,3*8+(0,08*2+0,23*2)*2,76*1+0,08*0,08*2+0,06*0,06*5*2</t>
  </si>
  <si>
    <t>0,08*0,08*4*2+0,08*0,1*2+0,08*0,08*8*2+0,08*0,23*2</t>
  </si>
  <si>
    <t>99,377*1,05 'Přepočtené koeficientem množství</t>
  </si>
  <si>
    <t>380</t>
  </si>
  <si>
    <t>783218111</t>
  </si>
  <si>
    <t>Lazurovací nátěr tesařských konstrukcí dvojnásobný syntetický</t>
  </si>
  <si>
    <t>1366841955</t>
  </si>
  <si>
    <t>381</t>
  </si>
  <si>
    <t>783314101</t>
  </si>
  <si>
    <t>Základní nátěr zámečnických konstrukcí jednonásobný syntetický</t>
  </si>
  <si>
    <t>487134795</t>
  </si>
  <si>
    <t xml:space="preserve">" nátěr nových ocelových zárubní" </t>
  </si>
  <si>
    <t>"700/1970" (0,7+1,97*2)*0,4*3</t>
  </si>
  <si>
    <t>"800/1970" (0,8+1,97*2)*0,4*3</t>
  </si>
  <si>
    <t>"900/1970" (0,9+1,97*2)*0,4*4</t>
  </si>
  <si>
    <t>" nátěr kotvení pro dřevěnou konstrukci věže" (0,06*2+0,006*2)*0,6*8+0,06*0,006*2*8</t>
  </si>
  <si>
    <t>" nátěr pro vynášecí jackel v 1.NP" 0,1*4*2,3</t>
  </si>
  <si>
    <t>382</t>
  </si>
  <si>
    <t>783315101</t>
  </si>
  <si>
    <t>Mezinátěr zámečnických konstrukcí jednonásobný syntetický standardní</t>
  </si>
  <si>
    <t>2036963399</t>
  </si>
  <si>
    <t>383</t>
  </si>
  <si>
    <t>783317101</t>
  </si>
  <si>
    <t>Krycí nátěr (email) zámečnických konstrukcí jednonásobný syntetický standardní</t>
  </si>
  <si>
    <t>975694129</t>
  </si>
  <si>
    <t>384</t>
  </si>
  <si>
    <t>783801403</t>
  </si>
  <si>
    <t>Příprava podkladu omítek před provedením nátěru oprášení</t>
  </si>
  <si>
    <t>-565370455</t>
  </si>
  <si>
    <t>385</t>
  </si>
  <si>
    <t>783801RP65</t>
  </si>
  <si>
    <t xml:space="preserve">Odmaštění a očištění spodní strany stropní panelové konstrukce konstrukce </t>
  </si>
  <si>
    <t>-317197598</t>
  </si>
  <si>
    <t>" po osazení panelů bude spodní hrana očištěn a odmaštěna" 49,0</t>
  </si>
  <si>
    <t>386</t>
  </si>
  <si>
    <t>783826605</t>
  </si>
  <si>
    <t>Hydrofobizační nátěr omítek silikonový, transparentní, povrchů hladkých betonových povrchů nebo povrchů z desek na bázi dřeva (dřevovláknitých apod.)</t>
  </si>
  <si>
    <t>1803435260</t>
  </si>
  <si>
    <t>784</t>
  </si>
  <si>
    <t>Dokončovací práce - malby a tapety</t>
  </si>
  <si>
    <t>387</t>
  </si>
  <si>
    <t>784171101</t>
  </si>
  <si>
    <t>Zakrytí nemalovaných ploch (materiál ve specifikaci) včetně pozdějšího odkrytí podlah</t>
  </si>
  <si>
    <t>-1577675145</t>
  </si>
  <si>
    <t>388</t>
  </si>
  <si>
    <t>784171111</t>
  </si>
  <si>
    <t>Zakrytí nemalovaných ploch (materiál ve specifikaci) včetně pozdějšího odkrytí svislých ploch např. stěn, oken, dveří v místnostech výšky do 3,80</t>
  </si>
  <si>
    <t>-968705904</t>
  </si>
  <si>
    <t xml:space="preserve">"zakrytí oken a dveří" </t>
  </si>
  <si>
    <t>2,65*3,61+3,2*3,61+0,*0,75+1,8*0,75+1,8*2,1+1,8*0,75*3</t>
  </si>
  <si>
    <t>+1,1*1,97*4+0,9*1,97*6+0,8*1,97*2+0,7*1,97*2</t>
  </si>
  <si>
    <t>1,8*1,25*4+0,9*1,97*4+0,8*1,97*2+0,7*1,97*4</t>
  </si>
  <si>
    <t>389</t>
  </si>
  <si>
    <t>58124842</t>
  </si>
  <si>
    <t>fólie pro malířské potřeby zakrývací tl 7µ 4x5m</t>
  </si>
  <si>
    <t>-429653154</t>
  </si>
  <si>
    <t>171,10+80,275</t>
  </si>
  <si>
    <t>251,375*1,05 'Přepočtené koeficientem množství</t>
  </si>
  <si>
    <t>390</t>
  </si>
  <si>
    <t>784181121</t>
  </si>
  <si>
    <t>Penetrace podkladu jednonásobná hloubková v místnostech výšky do 3,80 m</t>
  </si>
  <si>
    <t>1322265138</t>
  </si>
  <si>
    <t>"strop 1.NP" 4,6+19,2+3,9+3,6+1,0+2,3*1,2+12,2+1,9+71,8+2,5</t>
  </si>
  <si>
    <t>"strop 2.NP" 4,0+3,7+1,0+1,0+30,4+6,10+1,9</t>
  </si>
  <si>
    <t>391</t>
  </si>
  <si>
    <t>784181127</t>
  </si>
  <si>
    <t>Penetrace podkladu jednonásobná hloubková na schodišti o výšce podlaží do 3,80 m</t>
  </si>
  <si>
    <t>-76822242</t>
  </si>
  <si>
    <t>(3,1*2,1)/2*2+3,95*3,1+2,52*3,1+1,0*3,1+0,75*2,8*2</t>
  </si>
  <si>
    <t>392</t>
  </si>
  <si>
    <t>784211101</t>
  </si>
  <si>
    <t>Malby z malířských směsí otěruvzdorných za mokra dvojnásobné, bílé za mokra otěruvzdorné výborně v místnostech výšky do 3,80 m</t>
  </si>
  <si>
    <t>-1799347400</t>
  </si>
  <si>
    <t>" 1.01" (3,45*2+1,34*2)*2,43</t>
  </si>
  <si>
    <t>"1.02" (4,65*2+4,25*2+0,15+2,5*2)*2,43</t>
  </si>
  <si>
    <t>"1.03" (1,8*2+2,3*2)*2,43</t>
  </si>
  <si>
    <t>"1.04" (1,56*2+1,25+0,95*2+1,7+0,45)*2,43</t>
  </si>
  <si>
    <t>"1.05" (0,9*2+1,31*2)*2,43+0,9*0,2</t>
  </si>
  <si>
    <t>"1.06" (1,85*2+1,0+1,5)*2,43</t>
  </si>
  <si>
    <t>"1.07" (4,25+6,2+2,3*2)*2,43</t>
  </si>
  <si>
    <t>"1.09" (9,9*2+7,2*2)*4,15-(2,65*3,61+3,2*3,61)</t>
  </si>
  <si>
    <t>"2.02" (2,3*2+1,85*2)*2,805</t>
  </si>
  <si>
    <t>"2.03" (1,3*2+0,9*2)*2,805</t>
  </si>
  <si>
    <t>"2.04" (0,9*2+1,3*2)*2,805</t>
  </si>
  <si>
    <t>"2.05" (7,2*2+4,25*2)*2,805</t>
  </si>
  <si>
    <t>"2.06" (3,45*2+1,8*2+0,1)*2,805</t>
  </si>
  <si>
    <t>393</t>
  </si>
  <si>
    <t>784211107</t>
  </si>
  <si>
    <t>Malby z malířských směsí otěruvzdorných za mokra dvojnásobné, bílé za mokra otěruvzdorné výborně na schodišti o výšce podlaží do 3,80 m</t>
  </si>
  <si>
    <t>-819287803</t>
  </si>
  <si>
    <t>786</t>
  </si>
  <si>
    <t>Dokončovací práce - čalounické úpravy</t>
  </si>
  <si>
    <t>394</t>
  </si>
  <si>
    <t>786612200</t>
  </si>
  <si>
    <t>Montáž zastiňujících rolet do jakýchkoli typů oken z textilií nebo umělých tkanin</t>
  </si>
  <si>
    <t>-795599302</t>
  </si>
  <si>
    <t xml:space="preserve">" viz. půdorys 2.NP " </t>
  </si>
  <si>
    <t xml:space="preserve">" vnitřní rolety - typ  blackout  látkové" </t>
  </si>
  <si>
    <t>" m.č. 2.05 a 2.06" 4</t>
  </si>
  <si>
    <t>395</t>
  </si>
  <si>
    <t>61124RP6</t>
  </si>
  <si>
    <t>roleta celostínící vnitřní 2000x1500mm látková typ blackout manuální ovládání  (včetně korního krycího boxu a dolní lišty)</t>
  </si>
  <si>
    <t>1678733810</t>
  </si>
  <si>
    <t>" viz. montáž" 4</t>
  </si>
  <si>
    <t>396</t>
  </si>
  <si>
    <t>998786201</t>
  </si>
  <si>
    <t>Přesun hmot pro čalounické úpravy stanovený procentní sazbou (%) z ceny vodorovná dopravní vzdálenost do 50 m v objektech výšky do 6 m</t>
  </si>
  <si>
    <t>-587188320</t>
  </si>
  <si>
    <t>799</t>
  </si>
  <si>
    <t>Samostatné rozpočty prací PSV</t>
  </si>
  <si>
    <t>397</t>
  </si>
  <si>
    <t>799-10</t>
  </si>
  <si>
    <t>Dodávka a montáž ZTI</t>
  </si>
  <si>
    <t>dle specialisty</t>
  </si>
  <si>
    <t>1450693822</t>
  </si>
  <si>
    <t>"dle samostatného rozpočtu specialisty" 1,0</t>
  </si>
  <si>
    <t>398</t>
  </si>
  <si>
    <t>799-10.1</t>
  </si>
  <si>
    <t>Stavební výpomoc pro práce specialistů</t>
  </si>
  <si>
    <t>hod</t>
  </si>
  <si>
    <t>-384094874</t>
  </si>
  <si>
    <t>" např. zához rýh, úprava stěn, podlah, doomítání a ostatní práce pro specialisty...." 2*8*2</t>
  </si>
  <si>
    <t>399</t>
  </si>
  <si>
    <t>799-101</t>
  </si>
  <si>
    <t xml:space="preserve">Slaboproudá elekrotechnika </t>
  </si>
  <si>
    <t>-1379832328</t>
  </si>
  <si>
    <t>"kompletní dodávka a montáž slaboproudé elektrotechniky " 1,0</t>
  </si>
  <si>
    <t>400</t>
  </si>
  <si>
    <t>799-102</t>
  </si>
  <si>
    <t>Silnoproudá elekrotechnika</t>
  </si>
  <si>
    <t>522403048</t>
  </si>
  <si>
    <t>"kompletní dodávka a montáž silnoprodé elektrotechniky " 1,0</t>
  </si>
  <si>
    <t>401</t>
  </si>
  <si>
    <t>799-8</t>
  </si>
  <si>
    <t xml:space="preserve">Koordinace stavebních a technologických částí projektu </t>
  </si>
  <si>
    <t>531702221</t>
  </si>
  <si>
    <t>"koordinace při provádění stavebních prací, vedení potrubí, napojení a ostatní práce  spojené s koordinací jednotlivých profesí" 1</t>
  </si>
  <si>
    <t>Soupis:</t>
  </si>
  <si>
    <t>SO 01a - Venkovní plochy</t>
  </si>
  <si>
    <t>45233160-8</t>
  </si>
  <si>
    <t xml:space="preserve">    5 - Komunikace pozemní</t>
  </si>
  <si>
    <t xml:space="preserve">    6 - Úpravy povrchů, podlahy a osazování výplní</t>
  </si>
  <si>
    <t xml:space="preserve">    8 - Trubní vedení</t>
  </si>
  <si>
    <t xml:space="preserve">    9 - Ostatní konstrukce a práce, bourání</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</si>
  <si>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</si>
  <si>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</si>
  <si>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-187214534</t>
  </si>
  <si>
    <t xml:space="preserve">" viz. situace" </t>
  </si>
  <si>
    <t>" rozebránní stávající dlažby ke zpětnému použití" 62,0</t>
  </si>
  <si>
    <t xml:space="preserve">" přeskládání stávající plochy" </t>
  </si>
  <si>
    <t>113107111</t>
  </si>
  <si>
    <t>Odstranění podkladů nebo krytů ručně s přemístěním hmot na skládku na vzdálenost do 3 m nebo s naložením na dopravní prostředek z kameniva těženého, o tl. vrstvy do 100 mm</t>
  </si>
  <si>
    <t>1957397190</t>
  </si>
  <si>
    <t>" rozebránní stávající dlažby" 62,0</t>
  </si>
  <si>
    <t>113202111</t>
  </si>
  <si>
    <t>Vytrhání obrub s vybouráním lože, s přemístěním hmot na skládku na vzdálenost do 3 m nebo s naložením na dopravní prostředek z krajníků nebo obrubníků stojatých</t>
  </si>
  <si>
    <t>1558000254</t>
  </si>
  <si>
    <t>" odstranění stávajícíh obrubníků" 25,0</t>
  </si>
  <si>
    <t>-656225851</t>
  </si>
  <si>
    <t xml:space="preserve">" sejmutí ornice v ploše nových zpevněných ploch" </t>
  </si>
  <si>
    <t>" ornice bude použita pro sadové úpravy" (9,5+82,0)*0,2</t>
  </si>
  <si>
    <t>-900177310</t>
  </si>
  <si>
    <t xml:space="preserve">" viz. situace odkopávky pro nové zpevněné plochy" </t>
  </si>
  <si>
    <t>"chodník" 35,5*0,23</t>
  </si>
  <si>
    <t>" komunikace dlažba" 63,5*0,52</t>
  </si>
  <si>
    <t>" komunikace asfalt" 25,0*0,5</t>
  </si>
  <si>
    <t>"okapový chodník " 18,50*0,15</t>
  </si>
  <si>
    <t>" odkopávka pro osazení stojatých obrubníků" (55,67+61,4+11,6)*0,3*0,3</t>
  </si>
  <si>
    <t>-163250030</t>
  </si>
  <si>
    <t>"odvoz nepotřebné zeminy" 68,04-5,79</t>
  </si>
  <si>
    <t>-1887376066</t>
  </si>
  <si>
    <t>1980618336</t>
  </si>
  <si>
    <t>"odvoz nepotřebné zeminy" (68,04-5,79)*1,65</t>
  </si>
  <si>
    <t>2028418732</t>
  </si>
  <si>
    <t>" zásyp odkopávky pro osazení stojatých obrubníků" (55,67+61,4+11,6)*0,3*0,15</t>
  </si>
  <si>
    <t>181301103</t>
  </si>
  <si>
    <t>Rozprostření a urovnání ornice v rovině nebo ve svahu sklonu do 1:5 při souvislé ploše do 500 m2, tl. vrstvy přes 150 do 200 mm</t>
  </si>
  <si>
    <t>-185981552</t>
  </si>
  <si>
    <t xml:space="preserve">" viz. situace " </t>
  </si>
  <si>
    <t>" ozeleněná plocha okolo objektu" 55,67+61,4+11,6</t>
  </si>
  <si>
    <t>181411131</t>
  </si>
  <si>
    <t>Založení trávníku na půdě předem připravené plochy do 1000 m2 výsevem včetně utažení parkového v rovině nebo na svahu do 1:5</t>
  </si>
  <si>
    <t>1879481630</t>
  </si>
  <si>
    <t>00572410</t>
  </si>
  <si>
    <t>osivo směs travní parková</t>
  </si>
  <si>
    <t>821994704</t>
  </si>
  <si>
    <t>" viz. montáž" 128,67</t>
  </si>
  <si>
    <t>128,67*0,015 'Přepočtené koeficientem množství</t>
  </si>
  <si>
    <t>-772461699</t>
  </si>
  <si>
    <t xml:space="preserve">"viz. situace" </t>
  </si>
  <si>
    <t xml:space="preserve">" srovnání pláně pod novými zpevněnými plochami a novým ozeleněním" </t>
  </si>
  <si>
    <t>128,67+71,024</t>
  </si>
  <si>
    <t>Komunikace pozemní</t>
  </si>
  <si>
    <t>564731RP2</t>
  </si>
  <si>
    <t>Podklad nebo kryt z kameniva hrubého drceného vel. 0-63 mm s rozprostřením a zhutněním, po zhutnění tl. 100 mm</t>
  </si>
  <si>
    <t>-615064513</t>
  </si>
  <si>
    <t xml:space="preserve">"konstrukční vrstvy nových zpevněných ploch" </t>
  </si>
  <si>
    <t>" komunikace dlažba" 63,5</t>
  </si>
  <si>
    <t>" komunikace asfalt" 25,0</t>
  </si>
  <si>
    <t>"okapový chodník " 18,50</t>
  </si>
  <si>
    <t>" stávající plocha" 62,0</t>
  </si>
  <si>
    <t>564750011</t>
  </si>
  <si>
    <t>Podklad nebo kryt z kameniva hrubého drceného vel. 8-16 mm s rozprostřením a zhutněním, po zhutnění tl. 150 mm</t>
  </si>
  <si>
    <t>-1711348676</t>
  </si>
  <si>
    <t>564751111</t>
  </si>
  <si>
    <t>Podklad nebo kryt z kameniva hrubého drceného vel. 32-63 mm s rozprostřením a zhutněním, po zhutnění tl. 150 mm</t>
  </si>
  <si>
    <t>1448427769</t>
  </si>
  <si>
    <t>564801112</t>
  </si>
  <si>
    <t>Podklad ze štěrkodrti ŠD s rozprostřením a zhutněním, po zhutnění tl. 40 mm</t>
  </si>
  <si>
    <t>-776561357</t>
  </si>
  <si>
    <t>564811112</t>
  </si>
  <si>
    <t>Podklad ze štěrkodrti ŠD s rozprostřením a zhutněním, po zhutnění tl. 60 mm</t>
  </si>
  <si>
    <t>452627899</t>
  </si>
  <si>
    <t>"chodník" 35,5</t>
  </si>
  <si>
    <t>564821112</t>
  </si>
  <si>
    <t>Podklad ze štěrkodrti ŠD s rozprostřením a zhutněním, po zhutnění tl. 90 mm</t>
  </si>
  <si>
    <t>253698244</t>
  </si>
  <si>
    <t>564831111</t>
  </si>
  <si>
    <t>Podklad ze štěrkodrti ŠD s rozprostřením a zhutněním, po zhutnění tl. 100 mm</t>
  </si>
  <si>
    <t>-695188949</t>
  </si>
  <si>
    <t>564921411</t>
  </si>
  <si>
    <t>Podklad nebo podsyp z asfaltového recyklátu s rozprostřením a zhutněním, po zhutnění tl. 60 mm</t>
  </si>
  <si>
    <t>-1299193651</t>
  </si>
  <si>
    <t>572131112</t>
  </si>
  <si>
    <t>Vyrovnání povrchu dosavadních krytů s rozprostřením hmot a zhutněním živičnou směsí pro asfaltový koberec otevřený AKO tl. přes 40 do 60 mm</t>
  </si>
  <si>
    <t>79905498</t>
  </si>
  <si>
    <t>" úprava stávající asfaltové komunikace v místě kde navazuje na novou" 20,0*0,3</t>
  </si>
  <si>
    <t>596211211</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</si>
  <si>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50 do 100 m2</t>
  </si>
  <si>
    <t>1550766866</t>
  </si>
  <si>
    <t>59245010</t>
  </si>
  <si>
    <t>dlažba zámková profilová 200x165x80mm barevná</t>
  </si>
  <si>
    <t>-844175907</t>
  </si>
  <si>
    <t>" viz. montáž + ztratné" 63,5</t>
  </si>
  <si>
    <t>63,5*1,05 'Přepočtené koeficientem množství</t>
  </si>
  <si>
    <t>596811121</t>
  </si>
  <si>
    <t>Kladení dlažby z betonových nebo kameninových dlaždic komunikací pro pěší s vyplněním spár a se smetením přebytečného materiálu na vzdálenost do 3 m s ložem z kameniva těženého tl. do 30 mm velikosti dlaždic do 0,09 m2 (bez zámku), pro plochy přes 50 do 100 m2</t>
  </si>
  <si>
    <t>-30285130</t>
  </si>
  <si>
    <t>59248218</t>
  </si>
  <si>
    <t>dlažba plošná betonová chodníková 300x300x50mm barevná</t>
  </si>
  <si>
    <t>-434405408</t>
  </si>
  <si>
    <t>" nové dlaždice budou pouze  v nové ploše chodníku" 35,5</t>
  </si>
  <si>
    <t xml:space="preserve">" na stávající ploše budou použity původní" </t>
  </si>
  <si>
    <t>35,5*1,05 'Přepočtené koeficientem množství</t>
  </si>
  <si>
    <t>Úpravy povrchů, podlahy a osazování výplní</t>
  </si>
  <si>
    <t>637121RP3</t>
  </si>
  <si>
    <t>Okapový chodník z kameniva s udusáním a urovnáním povrchu z kačírku tl. 100 mm</t>
  </si>
  <si>
    <t>-133693136</t>
  </si>
  <si>
    <t>" konstrukční vrstva okapového chodníku"  18,5</t>
  </si>
  <si>
    <t>637311131</t>
  </si>
  <si>
    <t>Okapový chodník z obrubníků betonových zahradních, se zalitím spár cementovou maltou do lože z betonu prostého</t>
  </si>
  <si>
    <t>1911627402</t>
  </si>
  <si>
    <t>" ohraničení okolo okapového chodníku"  23,16+14,4</t>
  </si>
  <si>
    <t>Trubní vedení</t>
  </si>
  <si>
    <t>895941RP25</t>
  </si>
  <si>
    <t>Dodávka a montáž silníčního liniového odvodnění pro zátěžovou třídu D 400 v dlážděné plošně se spádovým dnem ( včetně podkladních vrstev)</t>
  </si>
  <si>
    <t>-1294457414</t>
  </si>
  <si>
    <t>"viz. celková situace" 7,1</t>
  </si>
  <si>
    <t>Ostatní konstrukce a práce, bourání</t>
  </si>
  <si>
    <t>916131213</t>
  </si>
  <si>
    <t>Osazení silničního obrubníku betonového se zřízením lože, s vyplněním a zatřením spár cementovou maltou stojatého s boční opěrou z betonu prostého, do lože z betonu prostého</t>
  </si>
  <si>
    <t>-368376449</t>
  </si>
  <si>
    <t>" nový obrubník u komunikace" 48,0</t>
  </si>
  <si>
    <t>59217034</t>
  </si>
  <si>
    <t>obrubník betonový silniční 1000x150x300mm</t>
  </si>
  <si>
    <t>-1178236672</t>
  </si>
  <si>
    <t>" viz. montáž + ztratné" 48,0</t>
  </si>
  <si>
    <t>916231213</t>
  </si>
  <si>
    <t>Osazení chodníkového obrubníku betonového se zřízením lože, s vyplněním a zatřením spár cementovou maltou stojatého s boční opěrou z betonu prostého, do lože z betonu prostého</t>
  </si>
  <si>
    <t>-391405152</t>
  </si>
  <si>
    <t>" nový obrubník u  chodníku" 13,0+15</t>
  </si>
  <si>
    <t>" nový obrubník u stávající plochy" 25,0</t>
  </si>
  <si>
    <t>59217017</t>
  </si>
  <si>
    <t>obrubník betonový chodníkový 1000x100x250mm</t>
  </si>
  <si>
    <t>272415761</t>
  </si>
  <si>
    <t>" viz. montáž + ztratné" 53,0</t>
  </si>
  <si>
    <t>53*1,05 'Přepočtené koeficientem množství</t>
  </si>
  <si>
    <t>919726122</t>
  </si>
  <si>
    <t>Geotextilie netkaná pro ochranu, separaci nebo filtraci měrná hmotnost přes 200 do 300 g/m2</t>
  </si>
  <si>
    <t>-1121162406</t>
  </si>
  <si>
    <t>" konstrukční vrstva okapového chodníku"  18,5*1,15</t>
  </si>
  <si>
    <t>997221571</t>
  </si>
  <si>
    <t>Vodorovná doprava vybouraných hmot bez naložení, ale se složením a s hrubým urovnáním na vzdálenost do 1 km</t>
  </si>
  <si>
    <t>-355753448</t>
  </si>
  <si>
    <t>997221579</t>
  </si>
  <si>
    <t>Vodorovná doprava vybouraných hmot bez naložení, ale se složením a s hrubým urovnáním na vzdálenost Příplatek k ceně za každý další i započatý 1 km přes 1 km</t>
  </si>
  <si>
    <t>-602268590</t>
  </si>
  <si>
    <t>" skládka Holasovice" 8*30,855</t>
  </si>
  <si>
    <t>997221815</t>
  </si>
  <si>
    <t>Poplatek za uložení stavebního odpadu na skládce (skládkovné) z prostého betonu zatříděného do Katalogu odpadů pod kódem 170 101</t>
  </si>
  <si>
    <t>-35295299</t>
  </si>
  <si>
    <t>997221845</t>
  </si>
  <si>
    <t>Poplatek za uložení stavebního odpadu na skládce (skládkovné) asfaltového bez obsahu dehtu zatříděného do Katalogu odpadů pod kódem 170 302</t>
  </si>
  <si>
    <t>1640919933</t>
  </si>
  <si>
    <t>997221855</t>
  </si>
  <si>
    <t>-79016671</t>
  </si>
  <si>
    <t>998223011</t>
  </si>
  <si>
    <t>Přesun hmot pro pozemní komunikace s krytem dlážděným dopravní vzdálenost do 200 m jakékoliv délky objektu</t>
  </si>
  <si>
    <t>2114185661</t>
  </si>
  <si>
    <t>SO 02 - Úprava přístřešku</t>
  </si>
  <si>
    <t>45000000-7</t>
  </si>
  <si>
    <t xml:space="preserve">    721 - Zdravotechnika - vnitřní kanalizace</t>
  </si>
  <si>
    <t>132201401</t>
  </si>
  <si>
    <t>Hloubená vykopávka pod základy ručně s přehozením výkopku na vzdálenost 3 m nebo s naložením na ruční dopravní prostředek v hornině tř. 3</t>
  </si>
  <si>
    <t>-1540414099</t>
  </si>
  <si>
    <t xml:space="preserve">" podkopávka stávajícíh základů přístřešku v místě novýchzákladových konstrukcí HZ" </t>
  </si>
  <si>
    <t>0,5*0,5*11,93</t>
  </si>
  <si>
    <t xml:space="preserve">ů Zemina bude odvezena spolu se zeminou při výkopu stavební jámy SO 01" </t>
  </si>
  <si>
    <t>815017320</t>
  </si>
  <si>
    <t>" podkopávka stávajícíh základů přístřešku v místě novýchzákladových konstrukcí HZ" *0,1</t>
  </si>
  <si>
    <t>0,5*11,93*0,1</t>
  </si>
  <si>
    <t>-994054311</t>
  </si>
  <si>
    <t>0,5*11,93+0,5*0,6*16</t>
  </si>
  <si>
    <t>-1906394395</t>
  </si>
  <si>
    <t>274361821</t>
  </si>
  <si>
    <t>Výztuž základů pasů z betonářské oceli 10 505 (R) nebo BSt 500</t>
  </si>
  <si>
    <t>-1687560442</t>
  </si>
  <si>
    <t xml:space="preserve">" dle směrného množství ÚRS  100 kg/m3" </t>
  </si>
  <si>
    <t>0,5*0,5*11,93*100*1,08*0,001</t>
  </si>
  <si>
    <t>279311115</t>
  </si>
  <si>
    <t>Postupné podbetonování základového zdiva jakékoliv tloušťky, bez výkopu, bez zapažení a bednění, prostým betonem tř. C 20/25</t>
  </si>
  <si>
    <t>1906116226</t>
  </si>
  <si>
    <t xml:space="preserve">" podbetonávka stávajícíh základů přístřešku v místě novýchzákladových konstrukcí HZ" </t>
  </si>
  <si>
    <t>877310310</t>
  </si>
  <si>
    <t>Montáž tvarovek na kanalizačním plastovém potrubí z polypropylenu PP hladkého plnostěnného kolen DN 150</t>
  </si>
  <si>
    <t>-1159025935</t>
  </si>
  <si>
    <t>"úprava stávající kanalizace" 1,0</t>
  </si>
  <si>
    <t>28611586</t>
  </si>
  <si>
    <t>zátka kanalizace plastové KG DN 125</t>
  </si>
  <si>
    <t>-1613969139</t>
  </si>
  <si>
    <t>899623151</t>
  </si>
  <si>
    <t>Obetonování potrubí nebo zdiva stok betonem prostým v otevřeném výkopu, beton tř. C 16/20</t>
  </si>
  <si>
    <t>-1625680430</t>
  </si>
  <si>
    <t>" úprava stávající kanalizace" 0,4*0,4*0,4</t>
  </si>
  <si>
    <t>1180270350</t>
  </si>
  <si>
    <t>(12,33+7,68*2)*1,5</t>
  </si>
  <si>
    <t>1240614369</t>
  </si>
  <si>
    <t>1095379119</t>
  </si>
  <si>
    <t>997013511</t>
  </si>
  <si>
    <t>Odvoz suti a vybouraných hmot z meziskládky na skládku s naložením a se složením, na vzdálenost do 1 km</t>
  </si>
  <si>
    <t>-728463490</t>
  </si>
  <si>
    <t>" skládka ve vzdálenosti 8 km" 1,693*7</t>
  </si>
  <si>
    <t>456981737</t>
  </si>
  <si>
    <t>998012021</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</si>
  <si>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</si>
  <si>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-367512888</t>
  </si>
  <si>
    <t>713151841</t>
  </si>
  <si>
    <t>Odstranění tepelné izolace běžných stavebních konstrukcí z rohoží, pásů, dílců, desek, bloků střech šikmých nebo nadstřešních částí mezi krokve nebo pod krokve připevněných šrouby z polystyrenu, tloušťky izolace do 100 mm</t>
  </si>
  <si>
    <t>-2039008642</t>
  </si>
  <si>
    <t>" demontáž stávajícíh částí přístřešku pro nové stavební práce na HZ" 11,93*0,5*2</t>
  </si>
  <si>
    <t>721</t>
  </si>
  <si>
    <t>Zdravotechnika - vnitřní kanalizace</t>
  </si>
  <si>
    <t>721110802</t>
  </si>
  <si>
    <t>Demontáž potrubí z kameninových trub normálních nebo kyselinovzdorných do DN 100</t>
  </si>
  <si>
    <t>-1569398210</t>
  </si>
  <si>
    <t>" úprava stávající kanalizace" 4,0</t>
  </si>
  <si>
    <t>721242804</t>
  </si>
  <si>
    <t>Demontáž lapačů střešních splavenin DN 125</t>
  </si>
  <si>
    <t>-1027053149</t>
  </si>
  <si>
    <t>" úprava stávající kanalizace" 1</t>
  </si>
  <si>
    <t>764001821</t>
  </si>
  <si>
    <t>Demontáž klempířských konstrukcí krytiny ze svitků nebo tabulí do suti</t>
  </si>
  <si>
    <t>590155970</t>
  </si>
  <si>
    <t>" demontáž stávajícíh částí přístřešku pro nové stavební práce na HZ" 12,33*3,5</t>
  </si>
  <si>
    <t>764001851</t>
  </si>
  <si>
    <t>Demontáž klempířských konstrukcí oplechování hřebene s větrací mřížkou nebo podkladním plechem do suti</t>
  </si>
  <si>
    <t>-37471595</t>
  </si>
  <si>
    <t>" demontáž stávajícíh částí přístřešku pro nové stavební práce na HZ" 12,33</t>
  </si>
  <si>
    <t>764002801</t>
  </si>
  <si>
    <t>Demontáž klempířských konstrukcí závětrné lišty do suti</t>
  </si>
  <si>
    <t>-1051154646</t>
  </si>
  <si>
    <t>" demontáž stávajícíh částí přístřešku pro nové stavební práce na HZ" 17,0</t>
  </si>
  <si>
    <t>764002811</t>
  </si>
  <si>
    <t>Demontáž klempířských konstrukcí okapového plechu do suti, v krytině povlakové</t>
  </si>
  <si>
    <t>-224276088</t>
  </si>
  <si>
    <t>764003RP3</t>
  </si>
  <si>
    <t>Demontáž háků žlabů</t>
  </si>
  <si>
    <t>-1576179440</t>
  </si>
  <si>
    <t>" demontáž stávajícíh částí přístřešku pro nové stavební práce na HZ" 12,33/0,8</t>
  </si>
  <si>
    <t>764004801</t>
  </si>
  <si>
    <t>Demontáž klempířských konstrukcí žlabu podokapního do suti</t>
  </si>
  <si>
    <t>-1397759224</t>
  </si>
  <si>
    <t>764004861</t>
  </si>
  <si>
    <t>Demontáž klempířských konstrukcí svodu do suti</t>
  </si>
  <si>
    <t>1998355585</t>
  </si>
  <si>
    <t>" demontáž stávajícíh částí přístřešku pro nové stavební práce na HZ" 5,0</t>
  </si>
  <si>
    <t>764041420</t>
  </si>
  <si>
    <t>Dilatační lišta z titanzinkového předzvětralého plechu připojovací, včetně tmelení rš 80 mm</t>
  </si>
  <si>
    <t>1190147843</t>
  </si>
  <si>
    <t>"viz. střecha" 12,33</t>
  </si>
  <si>
    <t>2063374726</t>
  </si>
  <si>
    <t xml:space="preserve"> " viz střecha"   8,5*2</t>
  </si>
  <si>
    <t>764341416</t>
  </si>
  <si>
    <t>Lemování zdí z titanzinkového předzvětralého plechu boční nebo horní rovných, střech s krytinou skládanou mimo prejzovou rš 500 mm</t>
  </si>
  <si>
    <t>-2144048910</t>
  </si>
  <si>
    <t>7648951RP7</t>
  </si>
  <si>
    <t>Trapézové profily T20, na dřevo, standart tl. 0,45 mm, povrchová úprava PE</t>
  </si>
  <si>
    <t>-2095745979</t>
  </si>
  <si>
    <t>" viz. pohledy" 12,33*3,5</t>
  </si>
  <si>
    <t xml:space="preserve">"naohýbání a úprava trapézového plechu. Dodávka a montáž plechu včetně ochranného pásu, ochranné" </t>
  </si>
  <si>
    <t xml:space="preserve">" mřížky, okapového lemování a spojovacích materiálů" </t>
  </si>
  <si>
    <t>7648951RP8</t>
  </si>
  <si>
    <t>Trap.profil odvětrávací kus., rovný, plast</t>
  </si>
  <si>
    <t>-1134451737</t>
  </si>
  <si>
    <t>" viz. pohledy" 4,0</t>
  </si>
  <si>
    <t xml:space="preserve">"dodávka a montáž odvětrávacího kusu hřebene a těsnění včetně spojovacích prostředků" </t>
  </si>
  <si>
    <t>764895RP9</t>
  </si>
  <si>
    <t>Trapéz. profil, štítové lemování vrchní, standart tl. 0,45 mm, povrchová úprava PE</t>
  </si>
  <si>
    <t>-8042386</t>
  </si>
  <si>
    <t xml:space="preserve">"dodávka a montáž štítového lemování včetně spojovacích prostředků" </t>
  </si>
  <si>
    <t>3,5*2</t>
  </si>
  <si>
    <t>998764201</t>
  </si>
  <si>
    <t>Přesun hmot pro konstrukce klempířské stanovený procentní sazbou (%) z ceny vodorovná dopravní vzdálenost do 50 m v objektech výšky do 6 m</t>
  </si>
  <si>
    <t>-201277154</t>
  </si>
  <si>
    <t>766311RP25</t>
  </si>
  <si>
    <t>Dodávka a montáž nového obložení posuvných vrat přístřešku (včstně opravy stávajícíh vrat a povechové úpravy pro nové obložení, nová povrchová úprava)</t>
  </si>
  <si>
    <t>-1610877635</t>
  </si>
  <si>
    <t>" viz. pohledy" 6,25</t>
  </si>
  <si>
    <t xml:space="preserve">" vysazení konstrukce a zpětná montáž po úravách" </t>
  </si>
  <si>
    <t xml:space="preserve">" odstranění stávajícího nátěru kovové konstrukce, nový nátěr " </t>
  </si>
  <si>
    <t xml:space="preserve">" kotevní prvky pro nový obklad palubkami včetně nosného roštu a madla pro otvírání" </t>
  </si>
  <si>
    <t xml:space="preserve">"nová kovová konstrukce pro zamykání včetně povrchové úpravy" </t>
  </si>
  <si>
    <t>766411214</t>
  </si>
  <si>
    <t>Montáž obložení stěn plochy do 1 m2 palubkami na pero a drážku z měkkého dřeva, šířky přes 100 mm</t>
  </si>
  <si>
    <t>-651250277</t>
  </si>
  <si>
    <t>" obložení stěn palubkami"  20,0</t>
  </si>
  <si>
    <t>"obložení parapetu pod otvory s polykarbonátem" 6,25+(1,3*2+5,96*2)*0,15</t>
  </si>
  <si>
    <t>61191RP4</t>
  </si>
  <si>
    <t>palubky obkladové smrk profil klasický 19x116mm jakost A/B ( hblované impregnované proti houbám a dřevokaznému hmyzu)</t>
  </si>
  <si>
    <t>1855249321</t>
  </si>
  <si>
    <t>" viz. ontáž + ztratné"28,428</t>
  </si>
  <si>
    <t>766411821</t>
  </si>
  <si>
    <t>Demontáž obložení stěn palubkami</t>
  </si>
  <si>
    <t>-1422051150</t>
  </si>
  <si>
    <t>" demontáž stávajícíh částí přístřešku pro nové stavební práce na HZ" 20,0</t>
  </si>
  <si>
    <t>766411822</t>
  </si>
  <si>
    <t>Demontáž obložení stěn podkladových roštů</t>
  </si>
  <si>
    <t>1199365576</t>
  </si>
  <si>
    <t>-702658571</t>
  </si>
  <si>
    <t xml:space="preserve">" podkladní rošt pod palubky" </t>
  </si>
  <si>
    <t>4/0,5*3,5*2</t>
  </si>
  <si>
    <t>"obložení parapetu pod otvory s polykarbonátem" 6,25/0,5*1,3+6,25*2+1,3*2</t>
  </si>
  <si>
    <t>60514RP6</t>
  </si>
  <si>
    <t>řezivo jehličnaté lať pevnostní třída S10-13 průžez 40x60mm (impregnovaná proti houbám a dřevokaznému hmyzu)</t>
  </si>
  <si>
    <t>1945381128</t>
  </si>
  <si>
    <t>" viz. montáž + ztratné" 87,35*0,04*0,06</t>
  </si>
  <si>
    <t>0,21*1,1 'Přepočtené koeficientem množství</t>
  </si>
  <si>
    <t>766421822</t>
  </si>
  <si>
    <t>Demontáž obložení podhledů podkladových roštů</t>
  </si>
  <si>
    <t>-1855587719</t>
  </si>
  <si>
    <t>" demontáž stávajícíh částí přístřešku pro nové stavební práce na HZ" 12,33*0,5*2</t>
  </si>
  <si>
    <t>-184049173</t>
  </si>
  <si>
    <t>"nové dveře v dřevěném obkladu" 1</t>
  </si>
  <si>
    <t>61174RP10</t>
  </si>
  <si>
    <t>dveře dřevěné vchodové plné palubkové smrkové 1křídlé 900x1970mm ( vetně povrchové úpravy, dle stávajících dveří)</t>
  </si>
  <si>
    <t>1499911310</t>
  </si>
  <si>
    <t>766691914</t>
  </si>
  <si>
    <t>Ostatní práce vyvěšení nebo zavěšení křídel s případným uložením a opětovným zavěšením po provedení stavebních změn dřevěných dveřních, plochy do 2 m2</t>
  </si>
  <si>
    <t>1324772690</t>
  </si>
  <si>
    <t>" vyvěšení stávajícíh prosklených  venkovních dveří do přístřešku " 1</t>
  </si>
  <si>
    <t>198267200</t>
  </si>
  <si>
    <t>-143858162</t>
  </si>
  <si>
    <t>"sloupek tr. pr 102/4 mm"  9,67*0,45*6</t>
  </si>
  <si>
    <t>"potna" 0,15*0,15*6*64*2</t>
  </si>
  <si>
    <t>14011070</t>
  </si>
  <si>
    <t>trubka ocelová bezešvá hladká jakost 11 353 102x4mm</t>
  </si>
  <si>
    <t>1235150547</t>
  </si>
  <si>
    <t>"sloupek tr. pr 102/4 mm"  0,45*6*1,08</t>
  </si>
  <si>
    <t>13611RP1</t>
  </si>
  <si>
    <t>plech ocelový hladký jakost S 235 JR tl 8mm tabule</t>
  </si>
  <si>
    <t>2077299202</t>
  </si>
  <si>
    <t>"potna" 0,15*0,15*6*64*2*1,08*0,001</t>
  </si>
  <si>
    <t>-1581614301</t>
  </si>
  <si>
    <t>783101203</t>
  </si>
  <si>
    <t>Příprava podkladu truhlářských konstrukcí před provedením nátěru broušení smirkovým papírem nebo plátnem jemné</t>
  </si>
  <si>
    <t>961691199</t>
  </si>
  <si>
    <t>" půdorys 1.NP"</t>
  </si>
  <si>
    <t>" stávající palubky "  50,0</t>
  </si>
  <si>
    <t>783106801</t>
  </si>
  <si>
    <t>Odstranění nátěrů z truhlářských konstrukcí obroušením</t>
  </si>
  <si>
    <t>-1943958126</t>
  </si>
  <si>
    <t>783113111</t>
  </si>
  <si>
    <t>Napouštěcí nátěr truhlářských konstrukcí jednonásobný fungicidní syntetický</t>
  </si>
  <si>
    <t>-1350705466</t>
  </si>
  <si>
    <t>"nové palubky" 20,0+6,25*2+(5,96*2+1,3*2)*0,2</t>
  </si>
  <si>
    <t>-223208278</t>
  </si>
  <si>
    <t>1279608663</t>
  </si>
  <si>
    <t>-733378852</t>
  </si>
  <si>
    <t>" nové palubky" 20,0*2</t>
  </si>
  <si>
    <t>783306801</t>
  </si>
  <si>
    <t>Odstranění nátěrů ze zámečnických konstrukcí obroušením</t>
  </si>
  <si>
    <t>1420122789</t>
  </si>
  <si>
    <t>"zárubně v dřevěném obkladu" (0,9+1,97*2)*0,4*2</t>
  </si>
  <si>
    <t>-771104813</t>
  </si>
  <si>
    <t>"plotny "0,15*0,15*2*6*2</t>
  </si>
  <si>
    <t xml:space="preserve"> "sloupky  100/4/450 mm" 0,45*6</t>
  </si>
  <si>
    <t>-1735421219</t>
  </si>
  <si>
    <t>856977639</t>
  </si>
  <si>
    <t>723661447</t>
  </si>
  <si>
    <t>-1124172990</t>
  </si>
  <si>
    <t>1197375475</t>
  </si>
  <si>
    <t>" viz. montáž"  0,455+1,003</t>
  </si>
  <si>
    <t>762331921</t>
  </si>
  <si>
    <t>Vázané konstrukce krovů vyřezání části střešní vazby průřezové plochy řeziva přes 120 do 224 cm2, délky vyřezané části krovového prvku do 3 m</t>
  </si>
  <si>
    <t>1293515505</t>
  </si>
  <si>
    <t>" demontáž stávajícíh částí přístřešku pro nové stavební práce na HZ" 12,33/0,8*0,5</t>
  </si>
  <si>
    <t>762332932</t>
  </si>
  <si>
    <t>Vázané konstrukce krovů doplnění části střešní vazby montáž z nehoblovaného řeziva (materiál ve specifikaci), průřezové plochy přes 120 do 224 cm2</t>
  </si>
  <si>
    <t>-1315376423</t>
  </si>
  <si>
    <t xml:space="preserve">" doplnění řeziva krovu - úprava přístřešku řez " </t>
  </si>
  <si>
    <t>" roznášecí hranol 140/140"  12,35*3</t>
  </si>
  <si>
    <t>" vaznice 140/160" 12,35</t>
  </si>
  <si>
    <t>60512130</t>
  </si>
  <si>
    <t>hranol stavební řezivo průřezu do 224cm2 do dl 6m</t>
  </si>
  <si>
    <t>562371603</t>
  </si>
  <si>
    <t>" roznášecí hranol 140/140"  12,35*3*0,14*0,14</t>
  </si>
  <si>
    <t>" vaznice 140/160" 12,35*0,14*0,16</t>
  </si>
  <si>
    <t>1,003*1,1 'Přepočtené koeficientem množství</t>
  </si>
  <si>
    <t>762342214</t>
  </si>
  <si>
    <t>Bednění a laťování montáž laťování střech jednoduchých sklonu do 60° při osové vzdálenosti latí přes 150 do 360 mm</t>
  </si>
  <si>
    <t>706368687</t>
  </si>
  <si>
    <t>" viz. střecha" 12,3*3,5</t>
  </si>
  <si>
    <t>60514106</t>
  </si>
  <si>
    <t>řezivo jehličnaté lať pevnostní třída S10-13 průžez 40x60mm</t>
  </si>
  <si>
    <t>583242553</t>
  </si>
  <si>
    <t>" viz. montáž + ztratné" 3,5/0,25*12,33*(0,04*0,06)</t>
  </si>
  <si>
    <t>0,414*1,1 'Přepočtené koeficientem množství</t>
  </si>
  <si>
    <t>762342811</t>
  </si>
  <si>
    <t>Demontáž bednění a laťování laťování střech sklonu do 60° se všemi nadstřešními konstrukcemi, z latí průřezové plochy do 25 cm2 při osové vzdálenosti do 0,22 m</t>
  </si>
  <si>
    <t>1134579410</t>
  </si>
  <si>
    <t>762342812</t>
  </si>
  <si>
    <t>Demontáž bednění a laťování laťování střech sklonu do 60° se všemi nadstřešními konstrukcemi, z latí průřezové plochy do 25 cm2 při osové vzdálenosti přes 0,22 do 0,50 m</t>
  </si>
  <si>
    <t>-1782320005</t>
  </si>
  <si>
    <t>76234RP9</t>
  </si>
  <si>
    <t>Dodávka a montáž laťování střech, svislé, vzdálenost 100 cm,kotvení přes PUR panel, včetně dodávky řeziva, latě 4/6 cm</t>
  </si>
  <si>
    <t>2048679124</t>
  </si>
  <si>
    <t>" doplnění střechy" 12,33*3,5</t>
  </si>
  <si>
    <t>762395000</t>
  </si>
  <si>
    <t>Spojovací prostředky krovů, bednění a laťování, nadstřešních konstrukcí svory, prkna, hřebíky, pásová ocel, vruty</t>
  </si>
  <si>
    <t>2065803808</t>
  </si>
  <si>
    <t>" viz. montáž"  0,455</t>
  </si>
  <si>
    <t>-336983405</t>
  </si>
  <si>
    <t>SO 03 - Přípojka splaškové kanalizace</t>
  </si>
  <si>
    <t>45332000-3</t>
  </si>
  <si>
    <t>799-VK</t>
  </si>
  <si>
    <t>Dodávka a montáž - přípojka splaškové kanalizace</t>
  </si>
  <si>
    <t>dle specialistů</t>
  </si>
  <si>
    <t>-1942310437</t>
  </si>
  <si>
    <t>VN a ON - Vedlejší a ostatní náklady</t>
  </si>
  <si>
    <t>VN - Vedlejší  náklady</t>
  </si>
  <si>
    <t>VN</t>
  </si>
  <si>
    <t>Vedlejší  náklady</t>
  </si>
  <si>
    <t>R-001</t>
  </si>
  <si>
    <t>Požadavek objednatele - Označení stavby (D+M osazení informační tabule s uvedením názvu stavby, investora stavby, zhotovitele stavby, uvedením termínu a realizace stavby, uvedení kontaktu na odpovědného stavbyvedoucího)</t>
  </si>
  <si>
    <t>kpl</t>
  </si>
  <si>
    <t>1980261585</t>
  </si>
  <si>
    <t>R-003</t>
  </si>
  <si>
    <t>Zařízení staveniště (přechodné dopravní značení, zajištění objízdných tras a uzávěr včetně příslušných povolení, ZS sociální objekty, včetně vnitrostaveništního rozvodu a napojení na media energii,) - kompletní zajištění</t>
  </si>
  <si>
    <t>321575232</t>
  </si>
  <si>
    <t>" zařizení staveniště kompletní zajištění" 1,0</t>
  </si>
  <si>
    <t xml:space="preserve">" v ceně za zařízení staveniště bude i oplocení okolo staveniště s krycí plachtou" </t>
  </si>
  <si>
    <t>R-004</t>
  </si>
  <si>
    <t>Vytýčení inženýrských síťí včetně provedení průzkumných sond, výšková úprava všech znaků IS, šachet, poklopů a ostaních, vytýčení stavby</t>
  </si>
  <si>
    <t>1086214182</t>
  </si>
  <si>
    <t>"vytýčení před zahájením prací" 1</t>
  </si>
  <si>
    <t>R-005</t>
  </si>
  <si>
    <t>Průběžné čištění komunikací, čištění vozidel při výjezdu ze stavby, zajištění výkopů (zábradlí, zajištění obslužného provozu (zásobování, svoz komunálních odpadů, záchranných složek, ..))</t>
  </si>
  <si>
    <t>1402223649</t>
  </si>
  <si>
    <t>R-006</t>
  </si>
  <si>
    <t xml:space="preserve">Zajištění zkoušek zhutnění podloží, kamerové zkoušky, tlakové zkoušky, zkoušky únosnosti zemní pláně, zajištění skládek a meziskládek materiálů a odpadů včetně odvozu a poplatků, zajištění zpětného předání dotčených ploch jednotlivým majitelům </t>
  </si>
  <si>
    <t>146428535</t>
  </si>
  <si>
    <t>R-007</t>
  </si>
  <si>
    <t>Zajištění dokumentace skutečného provedení staveb včetně geodetického zaměření skutečného stavu jednotlicvých objektů (3xgrafická forma, 1xdigitální forma dle požadavků objednatele), veškeré doklady nutné k vydání kolaudačního souhlasu)</t>
  </si>
  <si>
    <t>-2110418298</t>
  </si>
  <si>
    <t>" včetně požadavku záruky na dílo, provedené stavební práce a dodávky ( 60 měsíců)" 1</t>
  </si>
  <si>
    <t>R-007c</t>
  </si>
  <si>
    <t>Dílenská a výrobní dokumentace (včetně autorského dozoru a odsouhlasení investorem)</t>
  </si>
  <si>
    <t>-1809343070</t>
  </si>
  <si>
    <t>R-012</t>
  </si>
  <si>
    <t>Zhotovitel zajistí fotodokumentaci původního a nového stavu, fotodokumentaci průběhu a realizace stavby po jednotlivých měsících</t>
  </si>
  <si>
    <t>-1639221254</t>
  </si>
  <si>
    <t>R-012.1</t>
  </si>
  <si>
    <t>Náklady zhotovitelem na nutné konzultace se zpracovatelem PD při realizaci stavby</t>
  </si>
  <si>
    <t>-2083081525</t>
  </si>
  <si>
    <t xml:space="preserve">"platí pro celou stavbu" 1 </t>
  </si>
  <si>
    <t>R-014</t>
  </si>
  <si>
    <t>Náklady na nepředvídatelné skutečnosti - pevná částka 400 000 Kč</t>
  </si>
  <si>
    <t>304331958</t>
  </si>
  <si>
    <t>R-015</t>
  </si>
  <si>
    <t xml:space="preserve">Revize všech instalací a zařízení včetně potřebných dokladů a protokolů </t>
  </si>
  <si>
    <t>kompl.</t>
  </si>
  <si>
    <t>-1466018908</t>
  </si>
  <si>
    <t>"celová revize elektroinstalace včetně dokladů a protokolů potřebných ke kolaudačnímu řízení všech prací (MaR, slaboproud, silnoproud a pod.)" 1,0</t>
  </si>
  <si>
    <t>R-016</t>
  </si>
  <si>
    <t>Ostatní náklady spojené s požadavky objednatele, které jsou uvedeny v jednotlivých článcích smlouvy o dílo pokud nejsou zahrnuty v soupisech prací</t>
  </si>
  <si>
    <t>-1268358226</t>
  </si>
  <si>
    <t>R-018</t>
  </si>
  <si>
    <t>Závěrečný úklid okolí objektu před předáním stavby uživateli do trvalého užívání</t>
  </si>
  <si>
    <t>2090672493</t>
  </si>
  <si>
    <t>R-029</t>
  </si>
  <si>
    <t xml:space="preserve">Dodávka a montáž bezpečnostních a informačních tabulek </t>
  </si>
  <si>
    <t>1003796517</t>
  </si>
  <si>
    <t xml:space="preserve">" tabulky pro označení místností" </t>
  </si>
  <si>
    <t>"samolepící folie+ ochranná laminace 210/100" 13</t>
  </si>
  <si>
    <t xml:space="preserve">" kouření zakázáno - kotvení šrouby - ochranná laminace 297x210" </t>
  </si>
  <si>
    <t xml:space="preserve">" tabulky pro potřeby PBŘ samolepící folie + ochranná laminace PVC plast 3-5mm 150x150" </t>
  </si>
  <si>
    <t>"únikový východ, poloha hasícího přístroje, značení směru úniku" 15,0</t>
  </si>
  <si>
    <t>" tabulky pro potřeby elektro - hlavní vypínač a pod.148x52" 5,0</t>
  </si>
  <si>
    <t xml:space="preserve">"samolepící folie+ ochranná laminace, PVC  plast 3-5 mm" </t>
  </si>
  <si>
    <t>" tabulky pro potřeby ZTI- hlavní uzávěr vody  148x52" 2,0</t>
  </si>
  <si>
    <t>" tabulky ostatní  148x52" 2,0</t>
  </si>
  <si>
    <t>"samolepící folie+ ochranná laminace, PVC  plast 3-5 mm 150x150" 5</t>
  </si>
  <si>
    <t>R-053</t>
  </si>
  <si>
    <t>Vedlejší náklady silnoproudé elektroinstalace a hromosvod</t>
  </si>
  <si>
    <t>-177862777</t>
  </si>
  <si>
    <t xml:space="preserve">"soubor vedlejších nákladů" 1 </t>
  </si>
  <si>
    <t>"zabezpečení pracoviště "</t>
  </si>
  <si>
    <t>"koordinace s ostatními profesemi"</t>
  </si>
  <si>
    <t xml:space="preserve">"spolupráce s revizním technikem "  </t>
  </si>
  <si>
    <t>"plošina pro montáž hromosvodu "</t>
  </si>
  <si>
    <t xml:space="preserve">"inženýrská činnost " </t>
  </si>
  <si>
    <t xml:space="preserve">"výchozí revize " </t>
  </si>
  <si>
    <t xml:space="preserve">"dokumentace skut. provedení"  </t>
  </si>
  <si>
    <t>R-055</t>
  </si>
  <si>
    <t>Vedlejší náklady slaboproudé elektroinstalace</t>
  </si>
  <si>
    <t>-711891902</t>
  </si>
  <si>
    <t xml:space="preserve">"Revize  "  </t>
  </si>
  <si>
    <t xml:space="preserve">"zaškolení uživatele, funkční zkoušky " </t>
  </si>
  <si>
    <t xml:space="preserve">"zakreslení skutečného provedení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</si>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</sst>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2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0" fillId="0" borderId="0" xfId="0" applyFont="1" applyAlignment="1" applyProtection="1">
      <alignment vertical="center" wrapText="1"/>
    </xf>
    <xf numFmtId="0" fontId="18" fillId="0" borderId="0" xfId="0" applyFont="1" applyAlignment="1" applyProtection="1">
      <alignment horizontal="left" vertical="center"/>
    </xf>
    <xf numFmtId="0" fontId="21"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4" fillId="4" borderId="7" xfId="0" applyFont="1" applyFill="1" applyBorder="1" applyAlignment="1" applyProtection="1">
      <alignment horizontal="left" vertical="center"/>
    </xf>
    <xf numFmtId="0" fontId="4" fillId="4" borderId="8" xfId="0" applyFont="1" applyFill="1" applyBorder="1" applyAlignment="1" applyProtection="1">
      <alignment horizontal="right" vertical="center"/>
    </xf>
    <xf numFmtId="0" fontId="4" fillId="4" borderId="8" xfId="0" applyFont="1" applyFill="1" applyBorder="1" applyAlignment="1" applyProtection="1">
      <alignment horizontal="center" vertical="center"/>
    </xf>
    <xf numFmtId="4" fontId="4" fillId="4" borderId="8" xfId="0" applyNumberFormat="1" applyFont="1" applyFill="1" applyBorder="1" applyAlignment="1" applyProtection="1">
      <alignment vertical="center"/>
    </xf>
    <xf numFmtId="0" fontId="0" fillId="4" borderId="9" xfId="0" applyFont="1" applyFill="1" applyBorder="1" applyAlignment="1" applyProtection="1">
      <alignment vertical="center"/>
    </xf>
    <xf numFmtId="4" fontId="22" fillId="2" borderId="23" xfId="0" applyNumberFormat="1" applyFont="1" applyFill="1" applyBorder="1" applyAlignment="1" applyProtection="1">
      <alignment vertical="center"/>
    </xf>
    <xf numFmtId="0" fontId="26" fillId="0" borderId="0" xfId="0" applyFont="1" applyAlignment="1" applyProtection="1">
      <alignment horizontal="left" vertical="center" wrapText="1"/>
    </xf>
    <xf numFmtId="0" fontId="30"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22" fillId="4" borderId="8" xfId="0" applyFont="1" applyFill="1" applyBorder="1" applyAlignment="1" applyProtection="1">
      <alignment horizontal="right" vertical="center"/>
    </xf>
    <xf numFmtId="4" fontId="27" fillId="0" borderId="0" xfId="0" applyNumberFormat="1" applyFont="1" applyAlignment="1" applyProtection="1">
      <alignment horizontal="righ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pplyProtection="1">
      <alignment horizontal="left" vertical="center"/>
      <protection locked="0"/>
    </xf>
    <xf numFmtId="0" fontId="39" fillId="0" borderId="1" xfId="0" applyFont="1" applyBorder="1" applyAlignment="1">
      <alignment horizontal="center" vertical="center" wrapText="1"/>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xf numFmtId="0" fontId="39" fillId="0" borderId="1" xfId="0" applyFont="1" applyBorder="1" applyAlignment="1">
      <alignment horizontal="center" vertical="center"/>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2003%20p&#345;&#237;pojka%20%20spla&#353;ky%20zad&#225;n&#237;%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d&#225;n&#237;_silnoporu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d&#225;n&#237;_slabopoud.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ZTI%20zbrojnice%20zad&#225;n&#237;%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Rozpočet Pol"/>
    </sheetNames>
    <sheetDataSet>
      <sheetData sheetId="0"/>
      <sheetData sheetId="1">
        <row r="21">
          <cell r="I21">
            <v>0</v>
          </cell>
          <cell r="J21"/>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kaz_výměr"/>
    </sheetNames>
    <sheetDataSet>
      <sheetData sheetId="0">
        <row r="10">
          <cell r="F10">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_slabo"/>
    </sheetNames>
    <sheetDataSet>
      <sheetData sheetId="0">
        <row r="9">
          <cell r="G9">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Rozpočet Pol"/>
    </sheetNames>
    <sheetDataSet>
      <sheetData sheetId="0" refreshError="1"/>
      <sheetData sheetId="1">
        <row r="21">
          <cell r="I21">
            <v>0</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2"/>
  <sheetViews>
    <sheetView showGridLines="0" topLeftCell="A4" workbookViewId="0">
      <selection activeCell="E14" sqref="E14:AJ14"/>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97"/>
      <c r="AS2" s="397"/>
      <c r="AT2" s="397"/>
      <c r="AU2" s="397"/>
      <c r="AV2" s="397"/>
      <c r="AW2" s="397"/>
      <c r="AX2" s="397"/>
      <c r="AY2" s="397"/>
      <c r="AZ2" s="397"/>
      <c r="BA2" s="397"/>
      <c r="BB2" s="397"/>
      <c r="BC2" s="397"/>
      <c r="BD2" s="397"/>
      <c r="BE2" s="397"/>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98" t="s">
        <v>14</v>
      </c>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24"/>
      <c r="AQ5" s="24"/>
      <c r="AR5" s="22"/>
      <c r="BE5" s="405" t="s">
        <v>15</v>
      </c>
      <c r="BS5" s="19" t="s">
        <v>6</v>
      </c>
    </row>
    <row r="6" spans="1:74" s="1" customFormat="1" ht="36.950000000000003" customHeight="1">
      <c r="B6" s="23"/>
      <c r="C6" s="24"/>
      <c r="D6" s="30" t="s">
        <v>16</v>
      </c>
      <c r="E6" s="24"/>
      <c r="F6" s="24"/>
      <c r="G6" s="24"/>
      <c r="H6" s="24"/>
      <c r="I6" s="24"/>
      <c r="J6" s="24"/>
      <c r="K6" s="400" t="s">
        <v>17</v>
      </c>
      <c r="L6" s="399"/>
      <c r="M6" s="399"/>
      <c r="N6" s="399"/>
      <c r="O6" s="399"/>
      <c r="P6" s="399"/>
      <c r="Q6" s="399"/>
      <c r="R6" s="399"/>
      <c r="S6" s="399"/>
      <c r="T6" s="399"/>
      <c r="U6" s="399"/>
      <c r="V6" s="399"/>
      <c r="W6" s="399"/>
      <c r="X6" s="399"/>
      <c r="Y6" s="399"/>
      <c r="Z6" s="399"/>
      <c r="AA6" s="399"/>
      <c r="AB6" s="399"/>
      <c r="AC6" s="399"/>
      <c r="AD6" s="399"/>
      <c r="AE6" s="399"/>
      <c r="AF6" s="399"/>
      <c r="AG6" s="399"/>
      <c r="AH6" s="399"/>
      <c r="AI6" s="399"/>
      <c r="AJ6" s="399"/>
      <c r="AK6" s="399"/>
      <c r="AL6" s="399"/>
      <c r="AM6" s="399"/>
      <c r="AN6" s="399"/>
      <c r="AO6" s="399"/>
      <c r="AP6" s="24"/>
      <c r="AQ6" s="24"/>
      <c r="AR6" s="22"/>
      <c r="BE6" s="406"/>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406"/>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406"/>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406"/>
      <c r="BS9" s="19" t="s">
        <v>6</v>
      </c>
    </row>
    <row r="10" spans="1:74" s="1" customFormat="1" ht="12" customHeight="1">
      <c r="B10" s="23"/>
      <c r="C10" s="24"/>
      <c r="D10" s="31" t="s">
        <v>28</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29</v>
      </c>
      <c r="AL10" s="24"/>
      <c r="AM10" s="24"/>
      <c r="AN10" s="29" t="s">
        <v>21</v>
      </c>
      <c r="AO10" s="24"/>
      <c r="AP10" s="24"/>
      <c r="AQ10" s="24"/>
      <c r="AR10" s="22"/>
      <c r="BE10" s="406"/>
      <c r="BS10" s="19" t="s">
        <v>6</v>
      </c>
    </row>
    <row r="11" spans="1:74" s="1" customFormat="1" ht="18.399999999999999" customHeight="1">
      <c r="B11" s="23"/>
      <c r="C11" s="24"/>
      <c r="D11" s="24"/>
      <c r="E11" s="29" t="s">
        <v>30</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31</v>
      </c>
      <c r="AL11" s="24"/>
      <c r="AM11" s="24"/>
      <c r="AN11" s="29" t="s">
        <v>21</v>
      </c>
      <c r="AO11" s="24"/>
      <c r="AP11" s="24"/>
      <c r="AQ11" s="24"/>
      <c r="AR11" s="22"/>
      <c r="BE11" s="406"/>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406"/>
      <c r="BS12" s="19" t="s">
        <v>6</v>
      </c>
    </row>
    <row r="13" spans="1:74" s="1" customFormat="1" ht="12" customHeight="1">
      <c r="B13" s="23"/>
      <c r="C13" s="24"/>
      <c r="D13" s="31" t="s">
        <v>32</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29</v>
      </c>
      <c r="AL13" s="24"/>
      <c r="AM13" s="24"/>
      <c r="AN13" s="34" t="s">
        <v>33</v>
      </c>
      <c r="AO13" s="24"/>
      <c r="AP13" s="24"/>
      <c r="AQ13" s="24"/>
      <c r="AR13" s="22"/>
      <c r="BE13" s="406"/>
      <c r="BS13" s="19" t="s">
        <v>6</v>
      </c>
    </row>
    <row r="14" spans="1:74" ht="12.75">
      <c r="B14" s="23"/>
      <c r="C14" s="24"/>
      <c r="D14" s="24"/>
      <c r="E14" s="401" t="s">
        <v>33</v>
      </c>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402"/>
      <c r="AF14" s="402"/>
      <c r="AG14" s="402"/>
      <c r="AH14" s="402"/>
      <c r="AI14" s="402"/>
      <c r="AJ14" s="402"/>
      <c r="AK14" s="31" t="s">
        <v>31</v>
      </c>
      <c r="AL14" s="24"/>
      <c r="AM14" s="24"/>
      <c r="AN14" s="34" t="s">
        <v>33</v>
      </c>
      <c r="AO14" s="24"/>
      <c r="AP14" s="24"/>
      <c r="AQ14" s="24"/>
      <c r="AR14" s="22"/>
      <c r="BE14" s="406"/>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406"/>
      <c r="BS15" s="19" t="s">
        <v>4</v>
      </c>
    </row>
    <row r="16" spans="1:74" s="1" customFormat="1" ht="12" customHeight="1">
      <c r="B16" s="23"/>
      <c r="C16" s="24"/>
      <c r="D16" s="31" t="s">
        <v>34</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29</v>
      </c>
      <c r="AL16" s="24"/>
      <c r="AM16" s="24"/>
      <c r="AN16" s="29" t="s">
        <v>21</v>
      </c>
      <c r="AO16" s="24"/>
      <c r="AP16" s="24"/>
      <c r="AQ16" s="24"/>
      <c r="AR16" s="22"/>
      <c r="BE16" s="406"/>
      <c r="BS16" s="19" t="s">
        <v>4</v>
      </c>
    </row>
    <row r="17" spans="1:71" s="1" customFormat="1" ht="18.399999999999999"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31</v>
      </c>
      <c r="AL17" s="24"/>
      <c r="AM17" s="24"/>
      <c r="AN17" s="29" t="s">
        <v>21</v>
      </c>
      <c r="AO17" s="24"/>
      <c r="AP17" s="24"/>
      <c r="AQ17" s="24"/>
      <c r="AR17" s="22"/>
      <c r="BE17" s="406"/>
      <c r="BS17" s="19" t="s">
        <v>36</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406"/>
      <c r="BS18" s="19" t="s">
        <v>6</v>
      </c>
    </row>
    <row r="19" spans="1:71" s="1" customFormat="1" ht="12" customHeight="1">
      <c r="B19" s="23"/>
      <c r="C19" s="24"/>
      <c r="D19" s="31" t="s">
        <v>37</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29</v>
      </c>
      <c r="AL19" s="24"/>
      <c r="AM19" s="24"/>
      <c r="AN19" s="29" t="s">
        <v>21</v>
      </c>
      <c r="AO19" s="24"/>
      <c r="AP19" s="24"/>
      <c r="AQ19" s="24"/>
      <c r="AR19" s="22"/>
      <c r="BE19" s="406"/>
      <c r="BS19" s="19" t="s">
        <v>6</v>
      </c>
    </row>
    <row r="20" spans="1:71" s="1" customFormat="1" ht="18.399999999999999"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31</v>
      </c>
      <c r="AL20" s="24"/>
      <c r="AM20" s="24"/>
      <c r="AN20" s="29" t="s">
        <v>21</v>
      </c>
      <c r="AO20" s="24"/>
      <c r="AP20" s="24"/>
      <c r="AQ20" s="24"/>
      <c r="AR20" s="22"/>
      <c r="BE20" s="406"/>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406"/>
    </row>
    <row r="22" spans="1:71" s="1" customFormat="1" ht="12" customHeight="1">
      <c r="B22" s="23"/>
      <c r="C22" s="24"/>
      <c r="D22" s="31"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406"/>
    </row>
    <row r="23" spans="1:71" s="1" customFormat="1" ht="51" customHeight="1">
      <c r="B23" s="23"/>
      <c r="C23" s="24"/>
      <c r="D23" s="24"/>
      <c r="E23" s="403" t="s">
        <v>39</v>
      </c>
      <c r="F23" s="403"/>
      <c r="G23" s="403"/>
      <c r="H23" s="403"/>
      <c r="I23" s="403"/>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3"/>
      <c r="AG23" s="403"/>
      <c r="AH23" s="403"/>
      <c r="AI23" s="403"/>
      <c r="AJ23" s="403"/>
      <c r="AK23" s="403"/>
      <c r="AL23" s="403"/>
      <c r="AM23" s="403"/>
      <c r="AN23" s="403"/>
      <c r="AO23" s="24"/>
      <c r="AP23" s="24"/>
      <c r="AQ23" s="24"/>
      <c r="AR23" s="22"/>
      <c r="BE23" s="406"/>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406"/>
    </row>
    <row r="25" spans="1:71" s="1" customFormat="1" ht="6.95"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406"/>
    </row>
    <row r="26" spans="1:71" s="2" customFormat="1" ht="25.9" customHeight="1">
      <c r="A26" s="37"/>
      <c r="B26" s="38"/>
      <c r="C26" s="39"/>
      <c r="D26" s="40" t="s">
        <v>40</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08">
        <f>ROUND(AG54,2)</f>
        <v>400000</v>
      </c>
      <c r="AL26" s="409"/>
      <c r="AM26" s="409"/>
      <c r="AN26" s="409"/>
      <c r="AO26" s="409"/>
      <c r="AP26" s="39"/>
      <c r="AQ26" s="39"/>
      <c r="AR26" s="42"/>
      <c r="BE26" s="406"/>
    </row>
    <row r="27" spans="1:71" s="2" customFormat="1" ht="6.95"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406"/>
    </row>
    <row r="28" spans="1:71" s="2" customFormat="1" ht="12.75">
      <c r="A28" s="37"/>
      <c r="B28" s="38"/>
      <c r="C28" s="39"/>
      <c r="D28" s="39"/>
      <c r="E28" s="39"/>
      <c r="F28" s="39"/>
      <c r="G28" s="39"/>
      <c r="H28" s="39"/>
      <c r="I28" s="39"/>
      <c r="J28" s="39"/>
      <c r="K28" s="39"/>
      <c r="L28" s="404" t="s">
        <v>41</v>
      </c>
      <c r="M28" s="404"/>
      <c r="N28" s="404"/>
      <c r="O28" s="404"/>
      <c r="P28" s="404"/>
      <c r="Q28" s="39"/>
      <c r="R28" s="39"/>
      <c r="S28" s="39"/>
      <c r="T28" s="39"/>
      <c r="U28" s="39"/>
      <c r="V28" s="39"/>
      <c r="W28" s="404" t="s">
        <v>42</v>
      </c>
      <c r="X28" s="404"/>
      <c r="Y28" s="404"/>
      <c r="Z28" s="404"/>
      <c r="AA28" s="404"/>
      <c r="AB28" s="404"/>
      <c r="AC28" s="404"/>
      <c r="AD28" s="404"/>
      <c r="AE28" s="404"/>
      <c r="AF28" s="39"/>
      <c r="AG28" s="39"/>
      <c r="AH28" s="39"/>
      <c r="AI28" s="39"/>
      <c r="AJ28" s="39"/>
      <c r="AK28" s="404" t="s">
        <v>43</v>
      </c>
      <c r="AL28" s="404"/>
      <c r="AM28" s="404"/>
      <c r="AN28" s="404"/>
      <c r="AO28" s="404"/>
      <c r="AP28" s="39"/>
      <c r="AQ28" s="39"/>
      <c r="AR28" s="42"/>
      <c r="BE28" s="406"/>
    </row>
    <row r="29" spans="1:71" s="3" customFormat="1" ht="14.45" customHeight="1">
      <c r="B29" s="44"/>
      <c r="C29" s="45"/>
      <c r="D29" s="31" t="s">
        <v>44</v>
      </c>
      <c r="E29" s="45"/>
      <c r="F29" s="31" t="s">
        <v>45</v>
      </c>
      <c r="G29" s="45"/>
      <c r="H29" s="45"/>
      <c r="I29" s="45"/>
      <c r="J29" s="45"/>
      <c r="K29" s="45"/>
      <c r="L29" s="377">
        <v>0.21</v>
      </c>
      <c r="M29" s="378"/>
      <c r="N29" s="378"/>
      <c r="O29" s="378"/>
      <c r="P29" s="378"/>
      <c r="Q29" s="45"/>
      <c r="R29" s="45"/>
      <c r="S29" s="45"/>
      <c r="T29" s="45"/>
      <c r="U29" s="45"/>
      <c r="V29" s="45"/>
      <c r="W29" s="392">
        <f>ROUND(AZ54, 2)</f>
        <v>400000</v>
      </c>
      <c r="X29" s="378"/>
      <c r="Y29" s="378"/>
      <c r="Z29" s="378"/>
      <c r="AA29" s="378"/>
      <c r="AB29" s="378"/>
      <c r="AC29" s="378"/>
      <c r="AD29" s="378"/>
      <c r="AE29" s="378"/>
      <c r="AF29" s="45"/>
      <c r="AG29" s="45"/>
      <c r="AH29" s="45"/>
      <c r="AI29" s="45"/>
      <c r="AJ29" s="45"/>
      <c r="AK29" s="392">
        <f>ROUND(AV54, 2)</f>
        <v>84000</v>
      </c>
      <c r="AL29" s="378"/>
      <c r="AM29" s="378"/>
      <c r="AN29" s="378"/>
      <c r="AO29" s="378"/>
      <c r="AP29" s="45"/>
      <c r="AQ29" s="45"/>
      <c r="AR29" s="46"/>
      <c r="BE29" s="407"/>
    </row>
    <row r="30" spans="1:71" s="3" customFormat="1" ht="14.45" customHeight="1">
      <c r="B30" s="44"/>
      <c r="C30" s="45"/>
      <c r="D30" s="45"/>
      <c r="E30" s="45"/>
      <c r="F30" s="31" t="s">
        <v>46</v>
      </c>
      <c r="G30" s="45"/>
      <c r="H30" s="45"/>
      <c r="I30" s="45"/>
      <c r="J30" s="45"/>
      <c r="K30" s="45"/>
      <c r="L30" s="377">
        <v>0.15</v>
      </c>
      <c r="M30" s="378"/>
      <c r="N30" s="378"/>
      <c r="O30" s="378"/>
      <c r="P30" s="378"/>
      <c r="Q30" s="45"/>
      <c r="R30" s="45"/>
      <c r="S30" s="45"/>
      <c r="T30" s="45"/>
      <c r="U30" s="45"/>
      <c r="V30" s="45"/>
      <c r="W30" s="392">
        <f>ROUND(BA54, 2)</f>
        <v>0</v>
      </c>
      <c r="X30" s="378"/>
      <c r="Y30" s="378"/>
      <c r="Z30" s="378"/>
      <c r="AA30" s="378"/>
      <c r="AB30" s="378"/>
      <c r="AC30" s="378"/>
      <c r="AD30" s="378"/>
      <c r="AE30" s="378"/>
      <c r="AF30" s="45"/>
      <c r="AG30" s="45"/>
      <c r="AH30" s="45"/>
      <c r="AI30" s="45"/>
      <c r="AJ30" s="45"/>
      <c r="AK30" s="392">
        <f>ROUND(AW54, 2)</f>
        <v>0</v>
      </c>
      <c r="AL30" s="378"/>
      <c r="AM30" s="378"/>
      <c r="AN30" s="378"/>
      <c r="AO30" s="378"/>
      <c r="AP30" s="45"/>
      <c r="AQ30" s="45"/>
      <c r="AR30" s="46"/>
      <c r="BE30" s="407"/>
    </row>
    <row r="31" spans="1:71" s="3" customFormat="1" ht="14.45" hidden="1" customHeight="1">
      <c r="B31" s="44"/>
      <c r="C31" s="45"/>
      <c r="D31" s="45"/>
      <c r="E31" s="45"/>
      <c r="F31" s="31" t="s">
        <v>47</v>
      </c>
      <c r="G31" s="45"/>
      <c r="H31" s="45"/>
      <c r="I31" s="45"/>
      <c r="J31" s="45"/>
      <c r="K31" s="45"/>
      <c r="L31" s="377">
        <v>0.21</v>
      </c>
      <c r="M31" s="378"/>
      <c r="N31" s="378"/>
      <c r="O31" s="378"/>
      <c r="P31" s="378"/>
      <c r="Q31" s="45"/>
      <c r="R31" s="45"/>
      <c r="S31" s="45"/>
      <c r="T31" s="45"/>
      <c r="U31" s="45"/>
      <c r="V31" s="45"/>
      <c r="W31" s="392">
        <f>ROUND(BB54, 2)</f>
        <v>0</v>
      </c>
      <c r="X31" s="378"/>
      <c r="Y31" s="378"/>
      <c r="Z31" s="378"/>
      <c r="AA31" s="378"/>
      <c r="AB31" s="378"/>
      <c r="AC31" s="378"/>
      <c r="AD31" s="378"/>
      <c r="AE31" s="378"/>
      <c r="AF31" s="45"/>
      <c r="AG31" s="45"/>
      <c r="AH31" s="45"/>
      <c r="AI31" s="45"/>
      <c r="AJ31" s="45"/>
      <c r="AK31" s="392">
        <v>0</v>
      </c>
      <c r="AL31" s="378"/>
      <c r="AM31" s="378"/>
      <c r="AN31" s="378"/>
      <c r="AO31" s="378"/>
      <c r="AP31" s="45"/>
      <c r="AQ31" s="45"/>
      <c r="AR31" s="46"/>
      <c r="BE31" s="407"/>
    </row>
    <row r="32" spans="1:71" s="3" customFormat="1" ht="14.45" hidden="1" customHeight="1">
      <c r="B32" s="44"/>
      <c r="C32" s="45"/>
      <c r="D32" s="45"/>
      <c r="E32" s="45"/>
      <c r="F32" s="31" t="s">
        <v>48</v>
      </c>
      <c r="G32" s="45"/>
      <c r="H32" s="45"/>
      <c r="I32" s="45"/>
      <c r="J32" s="45"/>
      <c r="K32" s="45"/>
      <c r="L32" s="377">
        <v>0.15</v>
      </c>
      <c r="M32" s="378"/>
      <c r="N32" s="378"/>
      <c r="O32" s="378"/>
      <c r="P32" s="378"/>
      <c r="Q32" s="45"/>
      <c r="R32" s="45"/>
      <c r="S32" s="45"/>
      <c r="T32" s="45"/>
      <c r="U32" s="45"/>
      <c r="V32" s="45"/>
      <c r="W32" s="392">
        <f>ROUND(BC54, 2)</f>
        <v>0</v>
      </c>
      <c r="X32" s="378"/>
      <c r="Y32" s="378"/>
      <c r="Z32" s="378"/>
      <c r="AA32" s="378"/>
      <c r="AB32" s="378"/>
      <c r="AC32" s="378"/>
      <c r="AD32" s="378"/>
      <c r="AE32" s="378"/>
      <c r="AF32" s="45"/>
      <c r="AG32" s="45"/>
      <c r="AH32" s="45"/>
      <c r="AI32" s="45"/>
      <c r="AJ32" s="45"/>
      <c r="AK32" s="392">
        <v>0</v>
      </c>
      <c r="AL32" s="378"/>
      <c r="AM32" s="378"/>
      <c r="AN32" s="378"/>
      <c r="AO32" s="378"/>
      <c r="AP32" s="45"/>
      <c r="AQ32" s="45"/>
      <c r="AR32" s="46"/>
      <c r="BE32" s="407"/>
    </row>
    <row r="33" spans="1:57" s="3" customFormat="1" ht="14.45" hidden="1" customHeight="1">
      <c r="B33" s="44"/>
      <c r="C33" s="45"/>
      <c r="D33" s="45"/>
      <c r="E33" s="45"/>
      <c r="F33" s="31" t="s">
        <v>49</v>
      </c>
      <c r="G33" s="45"/>
      <c r="H33" s="45"/>
      <c r="I33" s="45"/>
      <c r="J33" s="45"/>
      <c r="K33" s="45"/>
      <c r="L33" s="377">
        <v>0</v>
      </c>
      <c r="M33" s="378"/>
      <c r="N33" s="378"/>
      <c r="O33" s="378"/>
      <c r="P33" s="378"/>
      <c r="Q33" s="45"/>
      <c r="R33" s="45"/>
      <c r="S33" s="45"/>
      <c r="T33" s="45"/>
      <c r="U33" s="45"/>
      <c r="V33" s="45"/>
      <c r="W33" s="392">
        <f>ROUND(BD54, 2)</f>
        <v>0</v>
      </c>
      <c r="X33" s="378"/>
      <c r="Y33" s="378"/>
      <c r="Z33" s="378"/>
      <c r="AA33" s="378"/>
      <c r="AB33" s="378"/>
      <c r="AC33" s="378"/>
      <c r="AD33" s="378"/>
      <c r="AE33" s="378"/>
      <c r="AF33" s="45"/>
      <c r="AG33" s="45"/>
      <c r="AH33" s="45"/>
      <c r="AI33" s="45"/>
      <c r="AJ33" s="45"/>
      <c r="AK33" s="392">
        <v>0</v>
      </c>
      <c r="AL33" s="378"/>
      <c r="AM33" s="378"/>
      <c r="AN33" s="378"/>
      <c r="AO33" s="378"/>
      <c r="AP33" s="45"/>
      <c r="AQ33" s="45"/>
      <c r="AR33" s="46"/>
    </row>
    <row r="34" spans="1:57" s="2" customFormat="1" ht="6.95"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 customHeight="1">
      <c r="A35" s="37"/>
      <c r="B35" s="38"/>
      <c r="C35" s="47"/>
      <c r="D35" s="48" t="s">
        <v>50</v>
      </c>
      <c r="E35" s="49"/>
      <c r="F35" s="49"/>
      <c r="G35" s="49"/>
      <c r="H35" s="49"/>
      <c r="I35" s="49"/>
      <c r="J35" s="49"/>
      <c r="K35" s="49"/>
      <c r="L35" s="49"/>
      <c r="M35" s="49"/>
      <c r="N35" s="49"/>
      <c r="O35" s="49"/>
      <c r="P35" s="49"/>
      <c r="Q35" s="49"/>
      <c r="R35" s="49"/>
      <c r="S35" s="49"/>
      <c r="T35" s="50" t="s">
        <v>51</v>
      </c>
      <c r="U35" s="49"/>
      <c r="V35" s="49"/>
      <c r="W35" s="49"/>
      <c r="X35" s="393" t="s">
        <v>52</v>
      </c>
      <c r="Y35" s="394"/>
      <c r="Z35" s="394"/>
      <c r="AA35" s="394"/>
      <c r="AB35" s="394"/>
      <c r="AC35" s="49"/>
      <c r="AD35" s="49"/>
      <c r="AE35" s="49"/>
      <c r="AF35" s="49"/>
      <c r="AG35" s="49"/>
      <c r="AH35" s="49"/>
      <c r="AI35" s="49"/>
      <c r="AJ35" s="49"/>
      <c r="AK35" s="395">
        <f>SUM(AK26:AK33)</f>
        <v>484000</v>
      </c>
      <c r="AL35" s="394"/>
      <c r="AM35" s="394"/>
      <c r="AN35" s="394"/>
      <c r="AO35" s="396"/>
      <c r="AP35" s="47"/>
      <c r="AQ35" s="47"/>
      <c r="AR35" s="42"/>
      <c r="BE35" s="37"/>
    </row>
    <row r="36" spans="1:57" s="2" customFormat="1" ht="6.95"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5" customHeight="1">
      <c r="A37" s="37"/>
      <c r="B37" s="51"/>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42"/>
      <c r="BE37" s="37"/>
    </row>
    <row r="41" spans="1:57" s="2" customFormat="1" ht="6.95" customHeight="1">
      <c r="A41" s="37"/>
      <c r="B41" s="53"/>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42"/>
      <c r="BE41" s="37"/>
    </row>
    <row r="42" spans="1:57" s="2" customFormat="1" ht="24.95" customHeight="1">
      <c r="A42" s="37"/>
      <c r="B42" s="38"/>
      <c r="C42" s="25" t="s">
        <v>53</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5"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5"/>
      <c r="C44" s="31" t="s">
        <v>13</v>
      </c>
      <c r="D44" s="56"/>
      <c r="E44" s="56"/>
      <c r="F44" s="56"/>
      <c r="G44" s="56"/>
      <c r="H44" s="56"/>
      <c r="I44" s="56"/>
      <c r="J44" s="56"/>
      <c r="K44" s="56"/>
      <c r="L44" s="56" t="str">
        <f>K5</f>
        <v>EM2019-184</v>
      </c>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7"/>
    </row>
    <row r="45" spans="1:57" s="5" customFormat="1" ht="36.950000000000003" customHeight="1">
      <c r="B45" s="58"/>
      <c r="C45" s="59" t="s">
        <v>16</v>
      </c>
      <c r="D45" s="60"/>
      <c r="E45" s="60"/>
      <c r="F45" s="60"/>
      <c r="G45" s="60"/>
      <c r="H45" s="60"/>
      <c r="I45" s="60"/>
      <c r="J45" s="60"/>
      <c r="K45" s="60"/>
      <c r="L45" s="389" t="str">
        <f>K6</f>
        <v>Vlaštovičky HASIČSKÁ ZBROJNICE</v>
      </c>
      <c r="M45" s="390"/>
      <c r="N45" s="390"/>
      <c r="O45" s="390"/>
      <c r="P45" s="390"/>
      <c r="Q45" s="390"/>
      <c r="R45" s="390"/>
      <c r="S45" s="390"/>
      <c r="T45" s="390"/>
      <c r="U45" s="390"/>
      <c r="V45" s="390"/>
      <c r="W45" s="390"/>
      <c r="X45" s="390"/>
      <c r="Y45" s="390"/>
      <c r="Z45" s="390"/>
      <c r="AA45" s="390"/>
      <c r="AB45" s="390"/>
      <c r="AC45" s="390"/>
      <c r="AD45" s="390"/>
      <c r="AE45" s="390"/>
      <c r="AF45" s="390"/>
      <c r="AG45" s="390"/>
      <c r="AH45" s="390"/>
      <c r="AI45" s="390"/>
      <c r="AJ45" s="390"/>
      <c r="AK45" s="390"/>
      <c r="AL45" s="390"/>
      <c r="AM45" s="390"/>
      <c r="AN45" s="390"/>
      <c r="AO45" s="390"/>
      <c r="AP45" s="60"/>
      <c r="AQ45" s="60"/>
      <c r="AR45" s="61"/>
    </row>
    <row r="46" spans="1:57" s="2" customFormat="1" ht="6.95"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2" t="str">
        <f>IF(K8="","",K8)</f>
        <v>Opava Vlaštovičky</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91" t="str">
        <f>IF(AN8= "","",AN8)</f>
        <v>15.4.2019</v>
      </c>
      <c r="AN47" s="391"/>
      <c r="AO47" s="39"/>
      <c r="AP47" s="39"/>
      <c r="AQ47" s="39"/>
      <c r="AR47" s="42"/>
      <c r="BE47" s="37"/>
    </row>
    <row r="48" spans="1:57" s="2" customFormat="1" ht="6.95"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2" customHeight="1">
      <c r="A49" s="37"/>
      <c r="B49" s="38"/>
      <c r="C49" s="31" t="s">
        <v>28</v>
      </c>
      <c r="D49" s="39"/>
      <c r="E49" s="39"/>
      <c r="F49" s="39"/>
      <c r="G49" s="39"/>
      <c r="H49" s="39"/>
      <c r="I49" s="39"/>
      <c r="J49" s="39"/>
      <c r="K49" s="39"/>
      <c r="L49" s="56" t="str">
        <f>IF(E11= "","",E11)</f>
        <v>Statutární město opava</v>
      </c>
      <c r="M49" s="39"/>
      <c r="N49" s="39"/>
      <c r="O49" s="39"/>
      <c r="P49" s="39"/>
      <c r="Q49" s="39"/>
      <c r="R49" s="39"/>
      <c r="S49" s="39"/>
      <c r="T49" s="39"/>
      <c r="U49" s="39"/>
      <c r="V49" s="39"/>
      <c r="W49" s="39"/>
      <c r="X49" s="39"/>
      <c r="Y49" s="39"/>
      <c r="Z49" s="39"/>
      <c r="AA49" s="39"/>
      <c r="AB49" s="39"/>
      <c r="AC49" s="39"/>
      <c r="AD49" s="39"/>
      <c r="AE49" s="39"/>
      <c r="AF49" s="39"/>
      <c r="AG49" s="39"/>
      <c r="AH49" s="39"/>
      <c r="AI49" s="31" t="s">
        <v>34</v>
      </c>
      <c r="AJ49" s="39"/>
      <c r="AK49" s="39"/>
      <c r="AL49" s="39"/>
      <c r="AM49" s="387" t="str">
        <f>IF(E17="","",E17)</f>
        <v>Ateliér EMMET s.r.o.</v>
      </c>
      <c r="AN49" s="388"/>
      <c r="AO49" s="388"/>
      <c r="AP49" s="388"/>
      <c r="AQ49" s="39"/>
      <c r="AR49" s="42"/>
      <c r="AS49" s="381" t="s">
        <v>54</v>
      </c>
      <c r="AT49" s="382"/>
      <c r="AU49" s="64"/>
      <c r="AV49" s="64"/>
      <c r="AW49" s="64"/>
      <c r="AX49" s="64"/>
      <c r="AY49" s="64"/>
      <c r="AZ49" s="64"/>
      <c r="BA49" s="64"/>
      <c r="BB49" s="64"/>
      <c r="BC49" s="64"/>
      <c r="BD49" s="65"/>
      <c r="BE49" s="37"/>
    </row>
    <row r="50" spans="1:91" s="2" customFormat="1" ht="15.2" customHeight="1">
      <c r="A50" s="37"/>
      <c r="B50" s="38"/>
      <c r="C50" s="31" t="s">
        <v>32</v>
      </c>
      <c r="D50" s="39"/>
      <c r="E50" s="39"/>
      <c r="F50" s="39"/>
      <c r="G50" s="39"/>
      <c r="H50" s="39"/>
      <c r="I50" s="39"/>
      <c r="J50" s="39"/>
      <c r="K50" s="39"/>
      <c r="L50" s="56"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37</v>
      </c>
      <c r="AJ50" s="39"/>
      <c r="AK50" s="39"/>
      <c r="AL50" s="39"/>
      <c r="AM50" s="387" t="str">
        <f>IF(E20="","",E20)</f>
        <v>Ateliér EMMET s.r.o.</v>
      </c>
      <c r="AN50" s="388"/>
      <c r="AO50" s="388"/>
      <c r="AP50" s="388"/>
      <c r="AQ50" s="39"/>
      <c r="AR50" s="42"/>
      <c r="AS50" s="383"/>
      <c r="AT50" s="384"/>
      <c r="AU50" s="66"/>
      <c r="AV50" s="66"/>
      <c r="AW50" s="66"/>
      <c r="AX50" s="66"/>
      <c r="AY50" s="66"/>
      <c r="AZ50" s="66"/>
      <c r="BA50" s="66"/>
      <c r="BB50" s="66"/>
      <c r="BC50" s="66"/>
      <c r="BD50" s="67"/>
      <c r="BE50" s="37"/>
    </row>
    <row r="51" spans="1:91" s="2" customFormat="1" ht="10.9"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85"/>
      <c r="AT51" s="386"/>
      <c r="AU51" s="68"/>
      <c r="AV51" s="68"/>
      <c r="AW51" s="68"/>
      <c r="AX51" s="68"/>
      <c r="AY51" s="68"/>
      <c r="AZ51" s="68"/>
      <c r="BA51" s="68"/>
      <c r="BB51" s="68"/>
      <c r="BC51" s="68"/>
      <c r="BD51" s="69"/>
      <c r="BE51" s="37"/>
    </row>
    <row r="52" spans="1:91" s="2" customFormat="1" ht="29.25" customHeight="1">
      <c r="A52" s="37"/>
      <c r="B52" s="38"/>
      <c r="C52" s="368" t="s">
        <v>55</v>
      </c>
      <c r="D52" s="369"/>
      <c r="E52" s="369"/>
      <c r="F52" s="369"/>
      <c r="G52" s="369"/>
      <c r="H52" s="70"/>
      <c r="I52" s="370" t="s">
        <v>56</v>
      </c>
      <c r="J52" s="369"/>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79" t="s">
        <v>57</v>
      </c>
      <c r="AH52" s="369"/>
      <c r="AI52" s="369"/>
      <c r="AJ52" s="369"/>
      <c r="AK52" s="369"/>
      <c r="AL52" s="369"/>
      <c r="AM52" s="369"/>
      <c r="AN52" s="370" t="s">
        <v>58</v>
      </c>
      <c r="AO52" s="369"/>
      <c r="AP52" s="369"/>
      <c r="AQ52" s="71" t="s">
        <v>59</v>
      </c>
      <c r="AR52" s="42"/>
      <c r="AS52" s="72" t="s">
        <v>60</v>
      </c>
      <c r="AT52" s="73" t="s">
        <v>61</v>
      </c>
      <c r="AU52" s="73" t="s">
        <v>62</v>
      </c>
      <c r="AV52" s="73" t="s">
        <v>63</v>
      </c>
      <c r="AW52" s="73" t="s">
        <v>64</v>
      </c>
      <c r="AX52" s="73" t="s">
        <v>65</v>
      </c>
      <c r="AY52" s="73" t="s">
        <v>66</v>
      </c>
      <c r="AZ52" s="73" t="s">
        <v>67</v>
      </c>
      <c r="BA52" s="73" t="s">
        <v>68</v>
      </c>
      <c r="BB52" s="73" t="s">
        <v>69</v>
      </c>
      <c r="BC52" s="73" t="s">
        <v>70</v>
      </c>
      <c r="BD52" s="74" t="s">
        <v>71</v>
      </c>
      <c r="BE52" s="37"/>
    </row>
    <row r="53" spans="1:91" s="2" customFormat="1" ht="10.9"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5"/>
      <c r="AT53" s="76"/>
      <c r="AU53" s="76"/>
      <c r="AV53" s="76"/>
      <c r="AW53" s="76"/>
      <c r="AX53" s="76"/>
      <c r="AY53" s="76"/>
      <c r="AZ53" s="76"/>
      <c r="BA53" s="76"/>
      <c r="BB53" s="76"/>
      <c r="BC53" s="76"/>
      <c r="BD53" s="77"/>
      <c r="BE53" s="37"/>
    </row>
    <row r="54" spans="1:91" s="6" customFormat="1" ht="32.450000000000003" customHeight="1">
      <c r="B54" s="78"/>
      <c r="C54" s="79" t="s">
        <v>72</v>
      </c>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373">
        <f>ROUND(AG55+SUM(AG58:AG60),2)</f>
        <v>400000</v>
      </c>
      <c r="AH54" s="373"/>
      <c r="AI54" s="373"/>
      <c r="AJ54" s="373"/>
      <c r="AK54" s="373"/>
      <c r="AL54" s="373"/>
      <c r="AM54" s="373"/>
      <c r="AN54" s="374">
        <f t="shared" ref="AN54:AN60" si="0">SUM(AG54,AT54)</f>
        <v>484000</v>
      </c>
      <c r="AO54" s="374"/>
      <c r="AP54" s="374"/>
      <c r="AQ54" s="82" t="s">
        <v>21</v>
      </c>
      <c r="AR54" s="83"/>
      <c r="AS54" s="84">
        <f>ROUND(AS55+SUM(AS58:AS60),2)</f>
        <v>0</v>
      </c>
      <c r="AT54" s="85">
        <f t="shared" ref="AT54:AT60" si="1">ROUND(SUM(AV54:AW54),2)</f>
        <v>84000</v>
      </c>
      <c r="AU54" s="86">
        <f>ROUND(AU55+SUM(AU58:AU60),5)</f>
        <v>0</v>
      </c>
      <c r="AV54" s="85">
        <f>ROUND(AZ54*L29,2)</f>
        <v>84000</v>
      </c>
      <c r="AW54" s="85">
        <f>ROUND(BA54*L30,2)</f>
        <v>0</v>
      </c>
      <c r="AX54" s="85">
        <f>ROUND(BB54*L29,2)</f>
        <v>0</v>
      </c>
      <c r="AY54" s="85">
        <f>ROUND(BC54*L30,2)</f>
        <v>0</v>
      </c>
      <c r="AZ54" s="85">
        <f>ROUND(AZ55+SUM(AZ58:AZ60),2)</f>
        <v>400000</v>
      </c>
      <c r="BA54" s="85">
        <f>ROUND(BA55+SUM(BA58:BA60),2)</f>
        <v>0</v>
      </c>
      <c r="BB54" s="85">
        <f>ROUND(BB55+SUM(BB58:BB60),2)</f>
        <v>0</v>
      </c>
      <c r="BC54" s="85">
        <f>ROUND(BC55+SUM(BC58:BC60),2)</f>
        <v>0</v>
      </c>
      <c r="BD54" s="87">
        <f>ROUND(BD55+SUM(BD58:BD60),2)</f>
        <v>0</v>
      </c>
      <c r="BS54" s="88" t="s">
        <v>73</v>
      </c>
      <c r="BT54" s="88" t="s">
        <v>74</v>
      </c>
      <c r="BU54" s="89" t="s">
        <v>75</v>
      </c>
      <c r="BV54" s="88" t="s">
        <v>76</v>
      </c>
      <c r="BW54" s="88" t="s">
        <v>5</v>
      </c>
      <c r="BX54" s="88" t="s">
        <v>77</v>
      </c>
      <c r="CL54" s="88" t="s">
        <v>19</v>
      </c>
    </row>
    <row r="55" spans="1:91" s="7" customFormat="1" ht="16.5" customHeight="1">
      <c r="B55" s="90"/>
      <c r="C55" s="91"/>
      <c r="D55" s="366" t="s">
        <v>78</v>
      </c>
      <c r="E55" s="366"/>
      <c r="F55" s="366"/>
      <c r="G55" s="366"/>
      <c r="H55" s="366"/>
      <c r="I55" s="92"/>
      <c r="J55" s="366" t="s">
        <v>79</v>
      </c>
      <c r="K55" s="366"/>
      <c r="L55" s="366"/>
      <c r="M55" s="366"/>
      <c r="N55" s="366"/>
      <c r="O55" s="366"/>
      <c r="P55" s="366"/>
      <c r="Q55" s="366"/>
      <c r="R55" s="366"/>
      <c r="S55" s="366"/>
      <c r="T55" s="366"/>
      <c r="U55" s="366"/>
      <c r="V55" s="366"/>
      <c r="W55" s="366"/>
      <c r="X55" s="366"/>
      <c r="Y55" s="366"/>
      <c r="Z55" s="366"/>
      <c r="AA55" s="366"/>
      <c r="AB55" s="366"/>
      <c r="AC55" s="366"/>
      <c r="AD55" s="366"/>
      <c r="AE55" s="366"/>
      <c r="AF55" s="366"/>
      <c r="AG55" s="380">
        <f>ROUND(SUM(AG56:AG57),2)</f>
        <v>0</v>
      </c>
      <c r="AH55" s="372"/>
      <c r="AI55" s="372"/>
      <c r="AJ55" s="372"/>
      <c r="AK55" s="372"/>
      <c r="AL55" s="372"/>
      <c r="AM55" s="372"/>
      <c r="AN55" s="371">
        <f t="shared" si="0"/>
        <v>0</v>
      </c>
      <c r="AO55" s="372"/>
      <c r="AP55" s="372"/>
      <c r="AQ55" s="93" t="s">
        <v>80</v>
      </c>
      <c r="AR55" s="94"/>
      <c r="AS55" s="95">
        <f>ROUND(SUM(AS56:AS57),2)</f>
        <v>0</v>
      </c>
      <c r="AT55" s="96">
        <f t="shared" si="1"/>
        <v>0</v>
      </c>
      <c r="AU55" s="97">
        <f>ROUND(SUM(AU56:AU57),5)</f>
        <v>0</v>
      </c>
      <c r="AV55" s="96">
        <f>ROUND(AZ55*L29,2)</f>
        <v>0</v>
      </c>
      <c r="AW55" s="96">
        <f>ROUND(BA55*L30,2)</f>
        <v>0</v>
      </c>
      <c r="AX55" s="96">
        <f>ROUND(BB55*L29,2)</f>
        <v>0</v>
      </c>
      <c r="AY55" s="96">
        <f>ROUND(BC55*L30,2)</f>
        <v>0</v>
      </c>
      <c r="AZ55" s="96">
        <f>ROUND(SUM(AZ56:AZ57),2)</f>
        <v>0</v>
      </c>
      <c r="BA55" s="96">
        <f>ROUND(SUM(BA56:BA57),2)</f>
        <v>0</v>
      </c>
      <c r="BB55" s="96">
        <f>ROUND(SUM(BB56:BB57),2)</f>
        <v>0</v>
      </c>
      <c r="BC55" s="96">
        <f>ROUND(SUM(BC56:BC57),2)</f>
        <v>0</v>
      </c>
      <c r="BD55" s="98">
        <f>ROUND(SUM(BD56:BD57),2)</f>
        <v>0</v>
      </c>
      <c r="BS55" s="99" t="s">
        <v>73</v>
      </c>
      <c r="BT55" s="99" t="s">
        <v>81</v>
      </c>
      <c r="BV55" s="99" t="s">
        <v>76</v>
      </c>
      <c r="BW55" s="99" t="s">
        <v>82</v>
      </c>
      <c r="BX55" s="99" t="s">
        <v>5</v>
      </c>
      <c r="CL55" s="99" t="s">
        <v>19</v>
      </c>
      <c r="CM55" s="99" t="s">
        <v>83</v>
      </c>
    </row>
    <row r="56" spans="1:91" s="4" customFormat="1" ht="16.5" customHeight="1">
      <c r="A56" s="100" t="s">
        <v>84</v>
      </c>
      <c r="B56" s="55"/>
      <c r="C56" s="101"/>
      <c r="D56" s="101"/>
      <c r="E56" s="367" t="s">
        <v>78</v>
      </c>
      <c r="F56" s="367"/>
      <c r="G56" s="367"/>
      <c r="H56" s="367"/>
      <c r="I56" s="367"/>
      <c r="J56" s="101"/>
      <c r="K56" s="367" t="s">
        <v>79</v>
      </c>
      <c r="L56" s="367"/>
      <c r="M56" s="367"/>
      <c r="N56" s="367"/>
      <c r="O56" s="367"/>
      <c r="P56" s="367"/>
      <c r="Q56" s="367"/>
      <c r="R56" s="367"/>
      <c r="S56" s="367"/>
      <c r="T56" s="367"/>
      <c r="U56" s="367"/>
      <c r="V56" s="367"/>
      <c r="W56" s="367"/>
      <c r="X56" s="367"/>
      <c r="Y56" s="367"/>
      <c r="Z56" s="367"/>
      <c r="AA56" s="367"/>
      <c r="AB56" s="367"/>
      <c r="AC56" s="367"/>
      <c r="AD56" s="367"/>
      <c r="AE56" s="367"/>
      <c r="AF56" s="367"/>
      <c r="AG56" s="375">
        <f>'SO 01 - Hasičská zbrojnice'!J30</f>
        <v>0</v>
      </c>
      <c r="AH56" s="376"/>
      <c r="AI56" s="376"/>
      <c r="AJ56" s="376"/>
      <c r="AK56" s="376"/>
      <c r="AL56" s="376"/>
      <c r="AM56" s="376"/>
      <c r="AN56" s="375">
        <f t="shared" si="0"/>
        <v>0</v>
      </c>
      <c r="AO56" s="376"/>
      <c r="AP56" s="376"/>
      <c r="AQ56" s="102" t="s">
        <v>85</v>
      </c>
      <c r="AR56" s="57"/>
      <c r="AS56" s="103">
        <v>0</v>
      </c>
      <c r="AT56" s="104">
        <f t="shared" si="1"/>
        <v>0</v>
      </c>
      <c r="AU56" s="105">
        <f>'SO 01 - Hasičská zbrojnice'!P110</f>
        <v>0</v>
      </c>
      <c r="AV56" s="104">
        <f>'SO 01 - Hasičská zbrojnice'!J33</f>
        <v>0</v>
      </c>
      <c r="AW56" s="104">
        <f>'SO 01 - Hasičská zbrojnice'!J34</f>
        <v>0</v>
      </c>
      <c r="AX56" s="104">
        <f>'SO 01 - Hasičská zbrojnice'!J35</f>
        <v>0</v>
      </c>
      <c r="AY56" s="104">
        <f>'SO 01 - Hasičská zbrojnice'!J36</f>
        <v>0</v>
      </c>
      <c r="AZ56" s="104">
        <f>'SO 01 - Hasičská zbrojnice'!F33</f>
        <v>0</v>
      </c>
      <c r="BA56" s="104">
        <f>'SO 01 - Hasičská zbrojnice'!F34</f>
        <v>0</v>
      </c>
      <c r="BB56" s="104">
        <f>'SO 01 - Hasičská zbrojnice'!F35</f>
        <v>0</v>
      </c>
      <c r="BC56" s="104">
        <f>'SO 01 - Hasičská zbrojnice'!F36</f>
        <v>0</v>
      </c>
      <c r="BD56" s="106">
        <f>'SO 01 - Hasičská zbrojnice'!F37</f>
        <v>0</v>
      </c>
      <c r="BT56" s="107" t="s">
        <v>83</v>
      </c>
      <c r="BU56" s="107" t="s">
        <v>86</v>
      </c>
      <c r="BV56" s="107" t="s">
        <v>76</v>
      </c>
      <c r="BW56" s="107" t="s">
        <v>82</v>
      </c>
      <c r="BX56" s="107" t="s">
        <v>5</v>
      </c>
      <c r="CL56" s="107" t="s">
        <v>19</v>
      </c>
      <c r="CM56" s="107" t="s">
        <v>83</v>
      </c>
    </row>
    <row r="57" spans="1:91" s="4" customFormat="1" ht="16.5" customHeight="1">
      <c r="A57" s="100" t="s">
        <v>84</v>
      </c>
      <c r="B57" s="55"/>
      <c r="C57" s="101"/>
      <c r="D57" s="101"/>
      <c r="E57" s="367" t="s">
        <v>87</v>
      </c>
      <c r="F57" s="367"/>
      <c r="G57" s="367"/>
      <c r="H57" s="367"/>
      <c r="I57" s="367"/>
      <c r="J57" s="101"/>
      <c r="K57" s="367" t="s">
        <v>88</v>
      </c>
      <c r="L57" s="367"/>
      <c r="M57" s="367"/>
      <c r="N57" s="367"/>
      <c r="O57" s="367"/>
      <c r="P57" s="367"/>
      <c r="Q57" s="367"/>
      <c r="R57" s="367"/>
      <c r="S57" s="367"/>
      <c r="T57" s="367"/>
      <c r="U57" s="367"/>
      <c r="V57" s="367"/>
      <c r="W57" s="367"/>
      <c r="X57" s="367"/>
      <c r="Y57" s="367"/>
      <c r="Z57" s="367"/>
      <c r="AA57" s="367"/>
      <c r="AB57" s="367"/>
      <c r="AC57" s="367"/>
      <c r="AD57" s="367"/>
      <c r="AE57" s="367"/>
      <c r="AF57" s="367"/>
      <c r="AG57" s="375">
        <f>'SO 01a - Venkovní plochy'!J32</f>
        <v>0</v>
      </c>
      <c r="AH57" s="376"/>
      <c r="AI57" s="376"/>
      <c r="AJ57" s="376"/>
      <c r="AK57" s="376"/>
      <c r="AL57" s="376"/>
      <c r="AM57" s="376"/>
      <c r="AN57" s="375">
        <f t="shared" si="0"/>
        <v>0</v>
      </c>
      <c r="AO57" s="376"/>
      <c r="AP57" s="376"/>
      <c r="AQ57" s="102" t="s">
        <v>85</v>
      </c>
      <c r="AR57" s="57"/>
      <c r="AS57" s="103">
        <v>0</v>
      </c>
      <c r="AT57" s="104">
        <f t="shared" si="1"/>
        <v>0</v>
      </c>
      <c r="AU57" s="105">
        <f>'SO 01a - Venkovní plochy'!P93</f>
        <v>0</v>
      </c>
      <c r="AV57" s="104">
        <f>'SO 01a - Venkovní plochy'!J35</f>
        <v>0</v>
      </c>
      <c r="AW57" s="104">
        <f>'SO 01a - Venkovní plochy'!J36</f>
        <v>0</v>
      </c>
      <c r="AX57" s="104">
        <f>'SO 01a - Venkovní plochy'!J37</f>
        <v>0</v>
      </c>
      <c r="AY57" s="104">
        <f>'SO 01a - Venkovní plochy'!J38</f>
        <v>0</v>
      </c>
      <c r="AZ57" s="104">
        <f>'SO 01a - Venkovní plochy'!F35</f>
        <v>0</v>
      </c>
      <c r="BA57" s="104">
        <f>'SO 01a - Venkovní plochy'!F36</f>
        <v>0</v>
      </c>
      <c r="BB57" s="104">
        <f>'SO 01a - Venkovní plochy'!F37</f>
        <v>0</v>
      </c>
      <c r="BC57" s="104">
        <f>'SO 01a - Venkovní plochy'!F38</f>
        <v>0</v>
      </c>
      <c r="BD57" s="106">
        <f>'SO 01a - Venkovní plochy'!F39</f>
        <v>0</v>
      </c>
      <c r="BT57" s="107" t="s">
        <v>83</v>
      </c>
      <c r="BV57" s="107" t="s">
        <v>76</v>
      </c>
      <c r="BW57" s="107" t="s">
        <v>89</v>
      </c>
      <c r="BX57" s="107" t="s">
        <v>82</v>
      </c>
      <c r="CL57" s="107" t="s">
        <v>19</v>
      </c>
    </row>
    <row r="58" spans="1:91" s="7" customFormat="1" ht="16.5" customHeight="1">
      <c r="A58" s="100" t="s">
        <v>84</v>
      </c>
      <c r="B58" s="90"/>
      <c r="C58" s="91"/>
      <c r="D58" s="366" t="s">
        <v>90</v>
      </c>
      <c r="E58" s="366"/>
      <c r="F58" s="366"/>
      <c r="G58" s="366"/>
      <c r="H58" s="366"/>
      <c r="I58" s="92"/>
      <c r="J58" s="366" t="s">
        <v>91</v>
      </c>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71">
        <f>'SO 02 - Úprava přístřešku'!J30</f>
        <v>0</v>
      </c>
      <c r="AH58" s="372"/>
      <c r="AI58" s="372"/>
      <c r="AJ58" s="372"/>
      <c r="AK58" s="372"/>
      <c r="AL58" s="372"/>
      <c r="AM58" s="372"/>
      <c r="AN58" s="371">
        <f t="shared" si="0"/>
        <v>0</v>
      </c>
      <c r="AO58" s="372"/>
      <c r="AP58" s="372"/>
      <c r="AQ58" s="93" t="s">
        <v>80</v>
      </c>
      <c r="AR58" s="94"/>
      <c r="AS58" s="95">
        <v>0</v>
      </c>
      <c r="AT58" s="96">
        <f t="shared" si="1"/>
        <v>0</v>
      </c>
      <c r="AU58" s="97">
        <f>'SO 02 - Úprava přístřešku'!P94</f>
        <v>0</v>
      </c>
      <c r="AV58" s="96">
        <f>'SO 02 - Úprava přístřešku'!J33</f>
        <v>0</v>
      </c>
      <c r="AW58" s="96">
        <f>'SO 02 - Úprava přístřešku'!J34</f>
        <v>0</v>
      </c>
      <c r="AX58" s="96">
        <f>'SO 02 - Úprava přístřešku'!J35</f>
        <v>0</v>
      </c>
      <c r="AY58" s="96">
        <f>'SO 02 - Úprava přístřešku'!J36</f>
        <v>0</v>
      </c>
      <c r="AZ58" s="96">
        <f>'SO 02 - Úprava přístřešku'!F33</f>
        <v>0</v>
      </c>
      <c r="BA58" s="96">
        <f>'SO 02 - Úprava přístřešku'!F34</f>
        <v>0</v>
      </c>
      <c r="BB58" s="96">
        <f>'SO 02 - Úprava přístřešku'!F35</f>
        <v>0</v>
      </c>
      <c r="BC58" s="96">
        <f>'SO 02 - Úprava přístřešku'!F36</f>
        <v>0</v>
      </c>
      <c r="BD58" s="98">
        <f>'SO 02 - Úprava přístřešku'!F37</f>
        <v>0</v>
      </c>
      <c r="BT58" s="99" t="s">
        <v>81</v>
      </c>
      <c r="BV58" s="99" t="s">
        <v>76</v>
      </c>
      <c r="BW58" s="99" t="s">
        <v>92</v>
      </c>
      <c r="BX58" s="99" t="s">
        <v>5</v>
      </c>
      <c r="CL58" s="99" t="s">
        <v>19</v>
      </c>
      <c r="CM58" s="99" t="s">
        <v>83</v>
      </c>
    </row>
    <row r="59" spans="1:91" s="7" customFormat="1" ht="16.5" customHeight="1">
      <c r="A59" s="100" t="s">
        <v>84</v>
      </c>
      <c r="B59" s="90"/>
      <c r="C59" s="91"/>
      <c r="D59" s="366" t="s">
        <v>93</v>
      </c>
      <c r="E59" s="366"/>
      <c r="F59" s="366"/>
      <c r="G59" s="366"/>
      <c r="H59" s="366"/>
      <c r="I59" s="92"/>
      <c r="J59" s="366" t="s">
        <v>94</v>
      </c>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71">
        <f>'SO 03 - Přípojka splaškov...'!J30</f>
        <v>0</v>
      </c>
      <c r="AH59" s="372"/>
      <c r="AI59" s="372"/>
      <c r="AJ59" s="372"/>
      <c r="AK59" s="372"/>
      <c r="AL59" s="372"/>
      <c r="AM59" s="372"/>
      <c r="AN59" s="371">
        <f t="shared" si="0"/>
        <v>0</v>
      </c>
      <c r="AO59" s="372"/>
      <c r="AP59" s="372"/>
      <c r="AQ59" s="93" t="s">
        <v>80</v>
      </c>
      <c r="AR59" s="94"/>
      <c r="AS59" s="95">
        <v>0</v>
      </c>
      <c r="AT59" s="96">
        <f t="shared" si="1"/>
        <v>0</v>
      </c>
      <c r="AU59" s="97">
        <f>'SO 03 - Přípojka splaškov...'!P81</f>
        <v>0</v>
      </c>
      <c r="AV59" s="96">
        <f>'SO 03 - Přípojka splaškov...'!J33</f>
        <v>0</v>
      </c>
      <c r="AW59" s="96">
        <f>'SO 03 - Přípojka splaškov...'!J34</f>
        <v>0</v>
      </c>
      <c r="AX59" s="96">
        <f>'SO 03 - Přípojka splaškov...'!J35</f>
        <v>0</v>
      </c>
      <c r="AY59" s="96">
        <f>'SO 03 - Přípojka splaškov...'!J36</f>
        <v>0</v>
      </c>
      <c r="AZ59" s="96">
        <f>'SO 03 - Přípojka splaškov...'!F33</f>
        <v>0</v>
      </c>
      <c r="BA59" s="96">
        <f>'SO 03 - Přípojka splaškov...'!F34</f>
        <v>0</v>
      </c>
      <c r="BB59" s="96">
        <f>'SO 03 - Přípojka splaškov...'!F35</f>
        <v>0</v>
      </c>
      <c r="BC59" s="96">
        <f>'SO 03 - Přípojka splaškov...'!F36</f>
        <v>0</v>
      </c>
      <c r="BD59" s="98">
        <f>'SO 03 - Přípojka splaškov...'!F37</f>
        <v>0</v>
      </c>
      <c r="BT59" s="99" t="s">
        <v>81</v>
      </c>
      <c r="BV59" s="99" t="s">
        <v>76</v>
      </c>
      <c r="BW59" s="99" t="s">
        <v>95</v>
      </c>
      <c r="BX59" s="99" t="s">
        <v>5</v>
      </c>
      <c r="CL59" s="99" t="s">
        <v>19</v>
      </c>
      <c r="CM59" s="99" t="s">
        <v>83</v>
      </c>
    </row>
    <row r="60" spans="1:91" s="7" customFormat="1" ht="27" customHeight="1">
      <c r="A60" s="100" t="s">
        <v>84</v>
      </c>
      <c r="B60" s="90"/>
      <c r="C60" s="91"/>
      <c r="D60" s="366" t="s">
        <v>96</v>
      </c>
      <c r="E60" s="366"/>
      <c r="F60" s="366"/>
      <c r="G60" s="366"/>
      <c r="H60" s="366"/>
      <c r="I60" s="92"/>
      <c r="J60" s="366" t="s">
        <v>97</v>
      </c>
      <c r="K60" s="366"/>
      <c r="L60" s="366"/>
      <c r="M60" s="366"/>
      <c r="N60" s="366"/>
      <c r="O60" s="366"/>
      <c r="P60" s="366"/>
      <c r="Q60" s="366"/>
      <c r="R60" s="366"/>
      <c r="S60" s="366"/>
      <c r="T60" s="366"/>
      <c r="U60" s="366"/>
      <c r="V60" s="366"/>
      <c r="W60" s="366"/>
      <c r="X60" s="366"/>
      <c r="Y60" s="366"/>
      <c r="Z60" s="366"/>
      <c r="AA60" s="366"/>
      <c r="AB60" s="366"/>
      <c r="AC60" s="366"/>
      <c r="AD60" s="366"/>
      <c r="AE60" s="366"/>
      <c r="AF60" s="366"/>
      <c r="AG60" s="371">
        <f>'VN a ON - Vedlejší a osta...'!J30</f>
        <v>400000</v>
      </c>
      <c r="AH60" s="372"/>
      <c r="AI60" s="372"/>
      <c r="AJ60" s="372"/>
      <c r="AK60" s="372"/>
      <c r="AL60" s="372"/>
      <c r="AM60" s="372"/>
      <c r="AN60" s="371">
        <f t="shared" si="0"/>
        <v>484000</v>
      </c>
      <c r="AO60" s="372"/>
      <c r="AP60" s="372"/>
      <c r="AQ60" s="93" t="s">
        <v>80</v>
      </c>
      <c r="AR60" s="94"/>
      <c r="AS60" s="108">
        <v>0</v>
      </c>
      <c r="AT60" s="109">
        <f t="shared" si="1"/>
        <v>84000</v>
      </c>
      <c r="AU60" s="110">
        <f>'VN a ON - Vedlejší a osta...'!P80</f>
        <v>0</v>
      </c>
      <c r="AV60" s="109">
        <f>'VN a ON - Vedlejší a osta...'!J33</f>
        <v>84000</v>
      </c>
      <c r="AW60" s="109">
        <f>'VN a ON - Vedlejší a osta...'!J34</f>
        <v>0</v>
      </c>
      <c r="AX60" s="109">
        <f>'VN a ON - Vedlejší a osta...'!J35</f>
        <v>0</v>
      </c>
      <c r="AY60" s="109">
        <f>'VN a ON - Vedlejší a osta...'!J36</f>
        <v>0</v>
      </c>
      <c r="AZ60" s="109">
        <f>'VN a ON - Vedlejší a osta...'!F33</f>
        <v>400000</v>
      </c>
      <c r="BA60" s="109">
        <f>'VN a ON - Vedlejší a osta...'!F34</f>
        <v>0</v>
      </c>
      <c r="BB60" s="109">
        <f>'VN a ON - Vedlejší a osta...'!F35</f>
        <v>0</v>
      </c>
      <c r="BC60" s="109">
        <f>'VN a ON - Vedlejší a osta...'!F36</f>
        <v>0</v>
      </c>
      <c r="BD60" s="111">
        <f>'VN a ON - Vedlejší a osta...'!F37</f>
        <v>0</v>
      </c>
      <c r="BT60" s="99" t="s">
        <v>81</v>
      </c>
      <c r="BV60" s="99" t="s">
        <v>76</v>
      </c>
      <c r="BW60" s="99" t="s">
        <v>98</v>
      </c>
      <c r="BX60" s="99" t="s">
        <v>5</v>
      </c>
      <c r="CL60" s="99" t="s">
        <v>19</v>
      </c>
      <c r="CM60" s="99" t="s">
        <v>83</v>
      </c>
    </row>
    <row r="61" spans="1:91" s="2" customFormat="1" ht="30" customHeight="1">
      <c r="A61" s="37"/>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42"/>
      <c r="AS61" s="37"/>
      <c r="AT61" s="37"/>
      <c r="AU61" s="37"/>
      <c r="AV61" s="37"/>
      <c r="AW61" s="37"/>
      <c r="AX61" s="37"/>
      <c r="AY61" s="37"/>
      <c r="AZ61" s="37"/>
      <c r="BA61" s="37"/>
      <c r="BB61" s="37"/>
      <c r="BC61" s="37"/>
      <c r="BD61" s="37"/>
      <c r="BE61" s="37"/>
    </row>
    <row r="62" spans="1:91" s="2" customFormat="1" ht="6.95" customHeight="1">
      <c r="A62" s="37"/>
      <c r="B62" s="51"/>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42"/>
      <c r="AS62" s="37"/>
      <c r="AT62" s="37"/>
      <c r="AU62" s="37"/>
      <c r="AV62" s="37"/>
      <c r="AW62" s="37"/>
      <c r="AX62" s="37"/>
      <c r="AY62" s="37"/>
      <c r="AZ62" s="37"/>
      <c r="BA62" s="37"/>
      <c r="BB62" s="37"/>
      <c r="BC62" s="37"/>
      <c r="BD62" s="37"/>
      <c r="BE62" s="37"/>
    </row>
  </sheetData>
  <sheetProtection algorithmName="SHA-512" hashValue="wRoDry2Xvb0IWGY9AP8kIbq70oEUMDlKEXmsdmWdMifbYLZT4Qu8DM2Vu1xS+nUC9CSNkghzbyrOpRPoZilwyQ==" saltValue="zqSl+O52Zd0rxsqX4Q2cSB4sfIQtjyKOijrQkHap2FQnVFtYB+Z3hHLVOrrRpNChFI3Mnj2+Kqcj1XR7XeOVog==" spinCount="100000" sheet="1" objects="1" scenarios="1" formatColumns="0" formatRows="0"/>
  <mergeCells count="62">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W33:AE33"/>
    <mergeCell ref="AK33:AO33"/>
    <mergeCell ref="X35:AB35"/>
    <mergeCell ref="AK35:AO35"/>
    <mergeCell ref="AN59:AP59"/>
    <mergeCell ref="AG59:AM59"/>
    <mergeCell ref="AN60:AP60"/>
    <mergeCell ref="AG60:AM60"/>
    <mergeCell ref="AG54:AM54"/>
    <mergeCell ref="AN54:AP54"/>
    <mergeCell ref="AN56:AP56"/>
    <mergeCell ref="AG56:AM56"/>
    <mergeCell ref="AN57:AP57"/>
    <mergeCell ref="AG57:AM57"/>
    <mergeCell ref="AN58:AP58"/>
    <mergeCell ref="AG58:AM58"/>
    <mergeCell ref="C52:G52"/>
    <mergeCell ref="I52:AF52"/>
    <mergeCell ref="D55:H55"/>
    <mergeCell ref="J55:AF55"/>
    <mergeCell ref="E56:I56"/>
    <mergeCell ref="K56:AF56"/>
    <mergeCell ref="D60:H60"/>
    <mergeCell ref="J60:AF60"/>
    <mergeCell ref="E57:I57"/>
    <mergeCell ref="K57:AF57"/>
    <mergeCell ref="D58:H58"/>
    <mergeCell ref="J58:AF58"/>
    <mergeCell ref="D59:H59"/>
    <mergeCell ref="J59:AF59"/>
  </mergeCells>
  <hyperlinks>
    <hyperlink ref="A56" location="'SO 01 - Hasičská zbrojnice'!C2" display="/"/>
    <hyperlink ref="A57" location="'SO 01a - Venkovní plochy'!C2" display="/"/>
    <hyperlink ref="A58" location="'SO 02 - Úprava přístřešku'!C2" display="/"/>
    <hyperlink ref="A59" location="'SO 03 - Přípojka splaškov...'!C2" display="/"/>
    <hyperlink ref="A60" location="'VN a ON - Vedlejší a ost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96"/>
  <sheetViews>
    <sheetView showGridLines="0" topLeftCell="A1871" workbookViewId="0">
      <selection activeCell="I1887" sqref="I1887"/>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2"/>
      <c r="L2" s="397"/>
      <c r="M2" s="397"/>
      <c r="N2" s="397"/>
      <c r="O2" s="397"/>
      <c r="P2" s="397"/>
      <c r="Q2" s="397"/>
      <c r="R2" s="397"/>
      <c r="S2" s="397"/>
      <c r="T2" s="397"/>
      <c r="U2" s="397"/>
      <c r="V2" s="397"/>
      <c r="AT2" s="19" t="s">
        <v>82</v>
      </c>
    </row>
    <row r="3" spans="1:46" s="1" customFormat="1" ht="6.95" customHeight="1">
      <c r="B3" s="113"/>
      <c r="C3" s="114"/>
      <c r="D3" s="114"/>
      <c r="E3" s="114"/>
      <c r="F3" s="114"/>
      <c r="G3" s="114"/>
      <c r="H3" s="114"/>
      <c r="I3" s="115"/>
      <c r="J3" s="114"/>
      <c r="K3" s="114"/>
      <c r="L3" s="22"/>
      <c r="AT3" s="19" t="s">
        <v>83</v>
      </c>
    </row>
    <row r="4" spans="1:46" s="1" customFormat="1" ht="24.95" customHeight="1">
      <c r="B4" s="22"/>
      <c r="D4" s="116" t="s">
        <v>99</v>
      </c>
      <c r="I4" s="112"/>
      <c r="L4" s="22"/>
      <c r="M4" s="117" t="s">
        <v>10</v>
      </c>
      <c r="AT4" s="19" t="s">
        <v>4</v>
      </c>
    </row>
    <row r="5" spans="1:46" s="1" customFormat="1" ht="6.95" customHeight="1">
      <c r="B5" s="22"/>
      <c r="I5" s="112"/>
      <c r="L5" s="22"/>
    </row>
    <row r="6" spans="1:46" s="1" customFormat="1" ht="12" customHeight="1">
      <c r="B6" s="22"/>
      <c r="D6" s="118" t="s">
        <v>16</v>
      </c>
      <c r="I6" s="112"/>
      <c r="L6" s="22"/>
    </row>
    <row r="7" spans="1:46" s="1" customFormat="1" ht="16.5" customHeight="1">
      <c r="B7" s="22"/>
      <c r="E7" s="413" t="str">
        <f>'Rekapitulace stavby'!K6</f>
        <v>Vlaštovičky HASIČSKÁ ZBROJNICE</v>
      </c>
      <c r="F7" s="414"/>
      <c r="G7" s="414"/>
      <c r="H7" s="414"/>
      <c r="I7" s="112"/>
      <c r="L7" s="22"/>
    </row>
    <row r="8" spans="1:46" s="2" customFormat="1" ht="12" customHeight="1">
      <c r="A8" s="37"/>
      <c r="B8" s="42"/>
      <c r="C8" s="37"/>
      <c r="D8" s="118" t="s">
        <v>100</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101</v>
      </c>
      <c r="F9" s="416"/>
      <c r="G9" s="416"/>
      <c r="H9" s="416"/>
      <c r="I9" s="119"/>
      <c r="J9" s="37"/>
      <c r="K9" s="37"/>
      <c r="L9" s="120"/>
      <c r="S9" s="37"/>
      <c r="T9" s="37"/>
      <c r="U9" s="37"/>
      <c r="V9" s="37"/>
      <c r="W9" s="37"/>
      <c r="X9" s="37"/>
      <c r="Y9" s="37"/>
      <c r="Z9" s="37"/>
      <c r="AA9" s="37"/>
      <c r="AB9" s="37"/>
      <c r="AC9" s="37"/>
      <c r="AD9" s="37"/>
      <c r="AE9" s="37"/>
    </row>
    <row r="10" spans="1:46" s="2" customFormat="1">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7" t="s">
        <v>19</v>
      </c>
      <c r="G11" s="37"/>
      <c r="H11" s="37"/>
      <c r="I11" s="121" t="s">
        <v>20</v>
      </c>
      <c r="J11" s="107" t="s">
        <v>21</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7" t="s">
        <v>23</v>
      </c>
      <c r="G12" s="37"/>
      <c r="H12" s="37"/>
      <c r="I12" s="121" t="s">
        <v>24</v>
      </c>
      <c r="J12" s="122" t="str">
        <f>'Rekapitulace stavby'!AN8</f>
        <v>15.4.2019</v>
      </c>
      <c r="K12" s="37"/>
      <c r="L12" s="120"/>
      <c r="S12" s="37"/>
      <c r="T12" s="37"/>
      <c r="U12" s="37"/>
      <c r="V12" s="37"/>
      <c r="W12" s="37"/>
      <c r="X12" s="37"/>
      <c r="Y12" s="37"/>
      <c r="Z12" s="37"/>
      <c r="AA12" s="37"/>
      <c r="AB12" s="37"/>
      <c r="AC12" s="37"/>
      <c r="AD12" s="37"/>
      <c r="AE12" s="37"/>
    </row>
    <row r="13" spans="1:46" s="2" customFormat="1" ht="21.75" customHeight="1">
      <c r="A13" s="37"/>
      <c r="B13" s="42"/>
      <c r="C13" s="37"/>
      <c r="D13" s="123" t="s">
        <v>26</v>
      </c>
      <c r="E13" s="37"/>
      <c r="F13" s="124" t="s">
        <v>27</v>
      </c>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28</v>
      </c>
      <c r="E14" s="37"/>
      <c r="F14" s="37"/>
      <c r="G14" s="37"/>
      <c r="H14" s="37"/>
      <c r="I14" s="121" t="s">
        <v>29</v>
      </c>
      <c r="J14" s="107" t="s">
        <v>21</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7" t="s">
        <v>30</v>
      </c>
      <c r="F15" s="37"/>
      <c r="G15" s="37"/>
      <c r="H15" s="37"/>
      <c r="I15" s="121" t="s">
        <v>31</v>
      </c>
      <c r="J15" s="107" t="s">
        <v>21</v>
      </c>
      <c r="K15" s="37"/>
      <c r="L15" s="120"/>
      <c r="S15" s="37"/>
      <c r="T15" s="37"/>
      <c r="U15" s="37"/>
      <c r="V15" s="37"/>
      <c r="W15" s="37"/>
      <c r="X15" s="37"/>
      <c r="Y15" s="37"/>
      <c r="Z15" s="37"/>
      <c r="AA15" s="37"/>
      <c r="AB15" s="37"/>
      <c r="AC15" s="37"/>
      <c r="AD15" s="37"/>
      <c r="AE15" s="37"/>
    </row>
    <row r="16" spans="1:46" s="2" customFormat="1" ht="6.95"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32</v>
      </c>
      <c r="E17" s="37"/>
      <c r="F17" s="37"/>
      <c r="G17" s="37"/>
      <c r="H17" s="37"/>
      <c r="I17" s="121" t="s">
        <v>29</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31</v>
      </c>
      <c r="J18" s="32" t="str">
        <f>'Rekapitulace stavby'!AN14</f>
        <v>Vyplň údaj</v>
      </c>
      <c r="K18" s="37"/>
      <c r="L18" s="120"/>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34</v>
      </c>
      <c r="E20" s="37"/>
      <c r="F20" s="37"/>
      <c r="G20" s="37"/>
      <c r="H20" s="37"/>
      <c r="I20" s="121" t="s">
        <v>29</v>
      </c>
      <c r="J20" s="107" t="s">
        <v>21</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7" t="s">
        <v>35</v>
      </c>
      <c r="F21" s="37"/>
      <c r="G21" s="37"/>
      <c r="H21" s="37"/>
      <c r="I21" s="121" t="s">
        <v>31</v>
      </c>
      <c r="J21" s="107" t="s">
        <v>21</v>
      </c>
      <c r="K21" s="37"/>
      <c r="L21" s="120"/>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37</v>
      </c>
      <c r="E23" s="37"/>
      <c r="F23" s="37"/>
      <c r="G23" s="37"/>
      <c r="H23" s="37"/>
      <c r="I23" s="121" t="s">
        <v>29</v>
      </c>
      <c r="J23" s="107" t="s">
        <v>21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7" t="s">
        <v>35</v>
      </c>
      <c r="F24" s="37"/>
      <c r="G24" s="37"/>
      <c r="H24" s="37"/>
      <c r="I24" s="121" t="s">
        <v>31</v>
      </c>
      <c r="J24" s="107" t="s">
        <v>21</v>
      </c>
      <c r="K24" s="37"/>
      <c r="L24" s="120"/>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38</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5"/>
      <c r="B27" s="126"/>
      <c r="C27" s="125"/>
      <c r="D27" s="125"/>
      <c r="E27" s="419" t="s">
        <v>21</v>
      </c>
      <c r="F27" s="419"/>
      <c r="G27" s="419"/>
      <c r="H27" s="419"/>
      <c r="I27" s="127"/>
      <c r="J27" s="125"/>
      <c r="K27" s="125"/>
      <c r="L27" s="128"/>
      <c r="S27" s="125"/>
      <c r="T27" s="125"/>
      <c r="U27" s="125"/>
      <c r="V27" s="125"/>
      <c r="W27" s="125"/>
      <c r="X27" s="125"/>
      <c r="Y27" s="125"/>
      <c r="Z27" s="125"/>
      <c r="AA27" s="125"/>
      <c r="AB27" s="125"/>
      <c r="AC27" s="125"/>
      <c r="AD27" s="125"/>
      <c r="AE27" s="125"/>
    </row>
    <row r="28" spans="1:31" s="2" customFormat="1" ht="6.95"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5" customHeight="1">
      <c r="A29" s="37"/>
      <c r="B29" s="42"/>
      <c r="C29" s="37"/>
      <c r="D29" s="129"/>
      <c r="E29" s="129"/>
      <c r="F29" s="129"/>
      <c r="G29" s="129"/>
      <c r="H29" s="129"/>
      <c r="I29" s="130"/>
      <c r="J29" s="129"/>
      <c r="K29" s="129"/>
      <c r="L29" s="120"/>
      <c r="S29" s="37"/>
      <c r="T29" s="37"/>
      <c r="U29" s="37"/>
      <c r="V29" s="37"/>
      <c r="W29" s="37"/>
      <c r="X29" s="37"/>
      <c r="Y29" s="37"/>
      <c r="Z29" s="37"/>
      <c r="AA29" s="37"/>
      <c r="AB29" s="37"/>
      <c r="AC29" s="37"/>
      <c r="AD29" s="37"/>
      <c r="AE29" s="37"/>
    </row>
    <row r="30" spans="1:31" s="2" customFormat="1" ht="25.35" customHeight="1">
      <c r="A30" s="37"/>
      <c r="B30" s="42"/>
      <c r="C30" s="37"/>
      <c r="D30" s="131" t="s">
        <v>40</v>
      </c>
      <c r="E30" s="37"/>
      <c r="F30" s="37"/>
      <c r="G30" s="37"/>
      <c r="H30" s="37"/>
      <c r="I30" s="119"/>
      <c r="J30" s="132">
        <f>ROUND(J110, 2)</f>
        <v>0</v>
      </c>
      <c r="K30" s="37"/>
      <c r="L30" s="120"/>
      <c r="S30" s="37"/>
      <c r="T30" s="37"/>
      <c r="U30" s="37"/>
      <c r="V30" s="37"/>
      <c r="W30" s="37"/>
      <c r="X30" s="37"/>
      <c r="Y30" s="37"/>
      <c r="Z30" s="37"/>
      <c r="AA30" s="37"/>
      <c r="AB30" s="37"/>
      <c r="AC30" s="37"/>
      <c r="AD30" s="37"/>
      <c r="AE30" s="37"/>
    </row>
    <row r="31" spans="1:31" s="2" customFormat="1" ht="6.95" customHeight="1">
      <c r="A31" s="37"/>
      <c r="B31" s="42"/>
      <c r="C31" s="37"/>
      <c r="D31" s="129"/>
      <c r="E31" s="129"/>
      <c r="F31" s="129"/>
      <c r="G31" s="129"/>
      <c r="H31" s="129"/>
      <c r="I31" s="130"/>
      <c r="J31" s="129"/>
      <c r="K31" s="129"/>
      <c r="L31" s="120"/>
      <c r="S31" s="37"/>
      <c r="T31" s="37"/>
      <c r="U31" s="37"/>
      <c r="V31" s="37"/>
      <c r="W31" s="37"/>
      <c r="X31" s="37"/>
      <c r="Y31" s="37"/>
      <c r="Z31" s="37"/>
      <c r="AA31" s="37"/>
      <c r="AB31" s="37"/>
      <c r="AC31" s="37"/>
      <c r="AD31" s="37"/>
      <c r="AE31" s="37"/>
    </row>
    <row r="32" spans="1:31" s="2" customFormat="1" ht="14.45" customHeight="1">
      <c r="A32" s="37"/>
      <c r="B32" s="42"/>
      <c r="C32" s="37"/>
      <c r="D32" s="37"/>
      <c r="E32" s="37"/>
      <c r="F32" s="133" t="s">
        <v>42</v>
      </c>
      <c r="G32" s="37"/>
      <c r="H32" s="37"/>
      <c r="I32" s="134" t="s">
        <v>41</v>
      </c>
      <c r="J32" s="133" t="s">
        <v>43</v>
      </c>
      <c r="K32" s="37"/>
      <c r="L32" s="120"/>
      <c r="S32" s="37"/>
      <c r="T32" s="37"/>
      <c r="U32" s="37"/>
      <c r="V32" s="37"/>
      <c r="W32" s="37"/>
      <c r="X32" s="37"/>
      <c r="Y32" s="37"/>
      <c r="Z32" s="37"/>
      <c r="AA32" s="37"/>
      <c r="AB32" s="37"/>
      <c r="AC32" s="37"/>
      <c r="AD32" s="37"/>
      <c r="AE32" s="37"/>
    </row>
    <row r="33" spans="1:31" s="2" customFormat="1" ht="14.45" customHeight="1">
      <c r="A33" s="37"/>
      <c r="B33" s="42"/>
      <c r="C33" s="37"/>
      <c r="D33" s="135" t="s">
        <v>44</v>
      </c>
      <c r="E33" s="118" t="s">
        <v>45</v>
      </c>
      <c r="F33" s="136">
        <f>ROUND((SUM(BE110:BE1895)),  2)</f>
        <v>0</v>
      </c>
      <c r="G33" s="37"/>
      <c r="H33" s="37"/>
      <c r="I33" s="137">
        <v>0.21</v>
      </c>
      <c r="J33" s="136">
        <f>ROUND(((SUM(BE110:BE1895))*I33),  2)</f>
        <v>0</v>
      </c>
      <c r="K33" s="37"/>
      <c r="L33" s="120"/>
      <c r="S33" s="37"/>
      <c r="T33" s="37"/>
      <c r="U33" s="37"/>
      <c r="V33" s="37"/>
      <c r="W33" s="37"/>
      <c r="X33" s="37"/>
      <c r="Y33" s="37"/>
      <c r="Z33" s="37"/>
      <c r="AA33" s="37"/>
      <c r="AB33" s="37"/>
      <c r="AC33" s="37"/>
      <c r="AD33" s="37"/>
      <c r="AE33" s="37"/>
    </row>
    <row r="34" spans="1:31" s="2" customFormat="1" ht="14.45" customHeight="1">
      <c r="A34" s="37"/>
      <c r="B34" s="42"/>
      <c r="C34" s="37"/>
      <c r="D34" s="37"/>
      <c r="E34" s="118" t="s">
        <v>46</v>
      </c>
      <c r="F34" s="136">
        <f>ROUND((SUM(BF110:BF1895)),  2)</f>
        <v>0</v>
      </c>
      <c r="G34" s="37"/>
      <c r="H34" s="37"/>
      <c r="I34" s="137">
        <v>0.15</v>
      </c>
      <c r="J34" s="136">
        <f>ROUND(((SUM(BF110:BF1895))*I34),  2)</f>
        <v>0</v>
      </c>
      <c r="K34" s="37"/>
      <c r="L34" s="120"/>
      <c r="S34" s="37"/>
      <c r="T34" s="37"/>
      <c r="U34" s="37"/>
      <c r="V34" s="37"/>
      <c r="W34" s="37"/>
      <c r="X34" s="37"/>
      <c r="Y34" s="37"/>
      <c r="Z34" s="37"/>
      <c r="AA34" s="37"/>
      <c r="AB34" s="37"/>
      <c r="AC34" s="37"/>
      <c r="AD34" s="37"/>
      <c r="AE34" s="37"/>
    </row>
    <row r="35" spans="1:31" s="2" customFormat="1" ht="14.45" hidden="1" customHeight="1">
      <c r="A35" s="37"/>
      <c r="B35" s="42"/>
      <c r="C35" s="37"/>
      <c r="D35" s="37"/>
      <c r="E35" s="118" t="s">
        <v>47</v>
      </c>
      <c r="F35" s="136">
        <f>ROUND((SUM(BG110:BG1895)),  2)</f>
        <v>0</v>
      </c>
      <c r="G35" s="37"/>
      <c r="H35" s="37"/>
      <c r="I35" s="137">
        <v>0.21</v>
      </c>
      <c r="J35" s="136">
        <f>0</f>
        <v>0</v>
      </c>
      <c r="K35" s="37"/>
      <c r="L35" s="120"/>
      <c r="S35" s="37"/>
      <c r="T35" s="37"/>
      <c r="U35" s="37"/>
      <c r="V35" s="37"/>
      <c r="W35" s="37"/>
      <c r="X35" s="37"/>
      <c r="Y35" s="37"/>
      <c r="Z35" s="37"/>
      <c r="AA35" s="37"/>
      <c r="AB35" s="37"/>
      <c r="AC35" s="37"/>
      <c r="AD35" s="37"/>
      <c r="AE35" s="37"/>
    </row>
    <row r="36" spans="1:31" s="2" customFormat="1" ht="14.45" hidden="1" customHeight="1">
      <c r="A36" s="37"/>
      <c r="B36" s="42"/>
      <c r="C36" s="37"/>
      <c r="D36" s="37"/>
      <c r="E36" s="118" t="s">
        <v>48</v>
      </c>
      <c r="F36" s="136">
        <f>ROUND((SUM(BH110:BH1895)),  2)</f>
        <v>0</v>
      </c>
      <c r="G36" s="37"/>
      <c r="H36" s="37"/>
      <c r="I36" s="137">
        <v>0.15</v>
      </c>
      <c r="J36" s="136">
        <f>0</f>
        <v>0</v>
      </c>
      <c r="K36" s="37"/>
      <c r="L36" s="120"/>
      <c r="S36" s="37"/>
      <c r="T36" s="37"/>
      <c r="U36" s="37"/>
      <c r="V36" s="37"/>
      <c r="W36" s="37"/>
      <c r="X36" s="37"/>
      <c r="Y36" s="37"/>
      <c r="Z36" s="37"/>
      <c r="AA36" s="37"/>
      <c r="AB36" s="37"/>
      <c r="AC36" s="37"/>
      <c r="AD36" s="37"/>
      <c r="AE36" s="37"/>
    </row>
    <row r="37" spans="1:31" s="2" customFormat="1" ht="14.45" hidden="1" customHeight="1">
      <c r="A37" s="37"/>
      <c r="B37" s="42"/>
      <c r="C37" s="37"/>
      <c r="D37" s="37"/>
      <c r="E37" s="118" t="s">
        <v>49</v>
      </c>
      <c r="F37" s="136">
        <f>ROUND((SUM(BI110:BI1895)),  2)</f>
        <v>0</v>
      </c>
      <c r="G37" s="37"/>
      <c r="H37" s="37"/>
      <c r="I37" s="137">
        <v>0</v>
      </c>
      <c r="J37" s="136">
        <f>0</f>
        <v>0</v>
      </c>
      <c r="K37" s="37"/>
      <c r="L37" s="120"/>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8"/>
      <c r="D39" s="139" t="s">
        <v>50</v>
      </c>
      <c r="E39" s="140"/>
      <c r="F39" s="140"/>
      <c r="G39" s="141" t="s">
        <v>51</v>
      </c>
      <c r="H39" s="142" t="s">
        <v>52</v>
      </c>
      <c r="I39" s="143"/>
      <c r="J39" s="144">
        <f>SUM(J30:J37)</f>
        <v>0</v>
      </c>
      <c r="K39" s="145"/>
      <c r="L39" s="120"/>
      <c r="S39" s="37"/>
      <c r="T39" s="37"/>
      <c r="U39" s="37"/>
      <c r="V39" s="37"/>
      <c r="W39" s="37"/>
      <c r="X39" s="37"/>
      <c r="Y39" s="37"/>
      <c r="Z39" s="37"/>
      <c r="AA39" s="37"/>
      <c r="AB39" s="37"/>
      <c r="AC39" s="37"/>
      <c r="AD39" s="37"/>
      <c r="AE39" s="37"/>
    </row>
    <row r="40" spans="1:31" s="2" customFormat="1" ht="14.45" customHeight="1">
      <c r="A40" s="37"/>
      <c r="B40" s="146"/>
      <c r="C40" s="147"/>
      <c r="D40" s="147"/>
      <c r="E40" s="147"/>
      <c r="F40" s="147"/>
      <c r="G40" s="147"/>
      <c r="H40" s="147"/>
      <c r="I40" s="148"/>
      <c r="J40" s="147"/>
      <c r="K40" s="147"/>
      <c r="L40" s="120"/>
      <c r="S40" s="37"/>
      <c r="T40" s="37"/>
      <c r="U40" s="37"/>
      <c r="V40" s="37"/>
      <c r="W40" s="37"/>
      <c r="X40" s="37"/>
      <c r="Y40" s="37"/>
      <c r="Z40" s="37"/>
      <c r="AA40" s="37"/>
      <c r="AB40" s="37"/>
      <c r="AC40" s="37"/>
      <c r="AD40" s="37"/>
      <c r="AE40" s="37"/>
    </row>
    <row r="44" spans="1:31" s="2" customFormat="1" ht="6.95" customHeight="1">
      <c r="A44" s="37"/>
      <c r="B44" s="149"/>
      <c r="C44" s="150"/>
      <c r="D44" s="150"/>
      <c r="E44" s="150"/>
      <c r="F44" s="150"/>
      <c r="G44" s="150"/>
      <c r="H44" s="150"/>
      <c r="I44" s="151"/>
      <c r="J44" s="150"/>
      <c r="K44" s="150"/>
      <c r="L44" s="120"/>
      <c r="S44" s="37"/>
      <c r="T44" s="37"/>
      <c r="U44" s="37"/>
      <c r="V44" s="37"/>
      <c r="W44" s="37"/>
      <c r="X44" s="37"/>
      <c r="Y44" s="37"/>
      <c r="Z44" s="37"/>
      <c r="AA44" s="37"/>
      <c r="AB44" s="37"/>
      <c r="AC44" s="37"/>
      <c r="AD44" s="37"/>
      <c r="AE44" s="37"/>
    </row>
    <row r="45" spans="1:31" s="2" customFormat="1" ht="24.95" customHeight="1">
      <c r="A45" s="37"/>
      <c r="B45" s="38"/>
      <c r="C45" s="25" t="s">
        <v>102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11" t="str">
        <f>E7</f>
        <v>Vlaštovičky HASIČSKÁ ZBROJNICE</v>
      </c>
      <c r="F48" s="412"/>
      <c r="G48" s="412"/>
      <c r="H48" s="412"/>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100</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89" t="str">
        <f>E9</f>
        <v>SO 01 - Hasičská zbrojnice</v>
      </c>
      <c r="F50" s="410"/>
      <c r="G50" s="410"/>
      <c r="H50" s="410"/>
      <c r="I50" s="119"/>
      <c r="J50" s="39"/>
      <c r="K50" s="39"/>
      <c r="L50" s="120"/>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Opava Vlaštovičky</v>
      </c>
      <c r="G52" s="39"/>
      <c r="H52" s="39"/>
      <c r="I52" s="121" t="s">
        <v>24</v>
      </c>
      <c r="J52" s="63" t="str">
        <f>IF(J12="","",J12)</f>
        <v>15.4.2019</v>
      </c>
      <c r="K52" s="39"/>
      <c r="L52" s="120"/>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27.95" customHeight="1">
      <c r="A54" s="37"/>
      <c r="B54" s="38"/>
      <c r="C54" s="31" t="s">
        <v>28</v>
      </c>
      <c r="D54" s="39"/>
      <c r="E54" s="39"/>
      <c r="F54" s="29" t="str">
        <f>E15</f>
        <v>Statutární město opava</v>
      </c>
      <c r="G54" s="39"/>
      <c r="H54" s="39"/>
      <c r="I54" s="121" t="s">
        <v>34</v>
      </c>
      <c r="J54" s="35" t="str">
        <f>E21</f>
        <v>Ateliér EMMET s.r.o.</v>
      </c>
      <c r="K54" s="39"/>
      <c r="L54" s="120"/>
      <c r="S54" s="37"/>
      <c r="T54" s="37"/>
      <c r="U54" s="37"/>
      <c r="V54" s="37"/>
      <c r="W54" s="37"/>
      <c r="X54" s="37"/>
      <c r="Y54" s="37"/>
      <c r="Z54" s="37"/>
      <c r="AA54" s="37"/>
      <c r="AB54" s="37"/>
      <c r="AC54" s="37"/>
      <c r="AD54" s="37"/>
      <c r="AE54" s="37"/>
    </row>
    <row r="55" spans="1:47" s="2" customFormat="1" ht="27.95" customHeight="1">
      <c r="A55" s="37"/>
      <c r="B55" s="38"/>
      <c r="C55" s="31" t="s">
        <v>32</v>
      </c>
      <c r="D55" s="39"/>
      <c r="E55" s="39"/>
      <c r="F55" s="29" t="str">
        <f>IF(E18="","",E18)</f>
        <v>Vyplň údaj</v>
      </c>
      <c r="G55" s="39"/>
      <c r="H55" s="39"/>
      <c r="I55" s="121" t="s">
        <v>37</v>
      </c>
      <c r="J55" s="35" t="str">
        <f>E24</f>
        <v>Ateliér EMMET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2" t="s">
        <v>103</v>
      </c>
      <c r="D57" s="153"/>
      <c r="E57" s="153"/>
      <c r="F57" s="153"/>
      <c r="G57" s="153"/>
      <c r="H57" s="153"/>
      <c r="I57" s="154"/>
      <c r="J57" s="155" t="s">
        <v>104</v>
      </c>
      <c r="K57" s="153"/>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9" customHeight="1">
      <c r="A59" s="37"/>
      <c r="B59" s="38"/>
      <c r="C59" s="156" t="s">
        <v>72</v>
      </c>
      <c r="D59" s="39"/>
      <c r="E59" s="39"/>
      <c r="F59" s="39"/>
      <c r="G59" s="39"/>
      <c r="H59" s="39"/>
      <c r="I59" s="119"/>
      <c r="J59" s="81">
        <f>J110</f>
        <v>0</v>
      </c>
      <c r="K59" s="39"/>
      <c r="L59" s="120"/>
      <c r="S59" s="37"/>
      <c r="T59" s="37"/>
      <c r="U59" s="37"/>
      <c r="V59" s="37"/>
      <c r="W59" s="37"/>
      <c r="X59" s="37"/>
      <c r="Y59" s="37"/>
      <c r="Z59" s="37"/>
      <c r="AA59" s="37"/>
      <c r="AB59" s="37"/>
      <c r="AC59" s="37"/>
      <c r="AD59" s="37"/>
      <c r="AE59" s="37"/>
      <c r="AU59" s="19" t="s">
        <v>105</v>
      </c>
    </row>
    <row r="60" spans="1:47" s="9" customFormat="1" ht="24.95" customHeight="1">
      <c r="B60" s="157"/>
      <c r="C60" s="158"/>
      <c r="D60" s="159" t="s">
        <v>106</v>
      </c>
      <c r="E60" s="160"/>
      <c r="F60" s="160"/>
      <c r="G60" s="160"/>
      <c r="H60" s="160"/>
      <c r="I60" s="161"/>
      <c r="J60" s="162">
        <f>J111</f>
        <v>0</v>
      </c>
      <c r="K60" s="158"/>
      <c r="L60" s="163"/>
    </row>
    <row r="61" spans="1:47" s="10" customFormat="1" ht="19.899999999999999" customHeight="1">
      <c r="B61" s="164"/>
      <c r="C61" s="101"/>
      <c r="D61" s="165" t="s">
        <v>107</v>
      </c>
      <c r="E61" s="166"/>
      <c r="F61" s="166"/>
      <c r="G61" s="166"/>
      <c r="H61" s="166"/>
      <c r="I61" s="167"/>
      <c r="J61" s="168">
        <f>J112</f>
        <v>0</v>
      </c>
      <c r="K61" s="101"/>
      <c r="L61" s="169"/>
    </row>
    <row r="62" spans="1:47" s="10" customFormat="1" ht="19.899999999999999" customHeight="1">
      <c r="B62" s="164"/>
      <c r="C62" s="101"/>
      <c r="D62" s="165" t="s">
        <v>108</v>
      </c>
      <c r="E62" s="166"/>
      <c r="F62" s="166"/>
      <c r="G62" s="166"/>
      <c r="H62" s="166"/>
      <c r="I62" s="167"/>
      <c r="J62" s="168">
        <f>J156</f>
        <v>0</v>
      </c>
      <c r="K62" s="101"/>
      <c r="L62" s="169"/>
    </row>
    <row r="63" spans="1:47" s="10" customFormat="1" ht="19.899999999999999" customHeight="1">
      <c r="B63" s="164"/>
      <c r="C63" s="101"/>
      <c r="D63" s="165" t="s">
        <v>109</v>
      </c>
      <c r="E63" s="166"/>
      <c r="F63" s="166"/>
      <c r="G63" s="166"/>
      <c r="H63" s="166"/>
      <c r="I63" s="167"/>
      <c r="J63" s="168">
        <f>J203</f>
        <v>0</v>
      </c>
      <c r="K63" s="101"/>
      <c r="L63" s="169"/>
    </row>
    <row r="64" spans="1:47" s="10" customFormat="1" ht="19.899999999999999" customHeight="1">
      <c r="B64" s="164"/>
      <c r="C64" s="101"/>
      <c r="D64" s="165" t="s">
        <v>110</v>
      </c>
      <c r="E64" s="166"/>
      <c r="F64" s="166"/>
      <c r="G64" s="166"/>
      <c r="H64" s="166"/>
      <c r="I64" s="167"/>
      <c r="J64" s="168">
        <f>J304</f>
        <v>0</v>
      </c>
      <c r="K64" s="101"/>
      <c r="L64" s="169"/>
    </row>
    <row r="65" spans="2:12" s="10" customFormat="1" ht="19.899999999999999" customHeight="1">
      <c r="B65" s="164"/>
      <c r="C65" s="101"/>
      <c r="D65" s="165" t="s">
        <v>111</v>
      </c>
      <c r="E65" s="166"/>
      <c r="F65" s="166"/>
      <c r="G65" s="166"/>
      <c r="H65" s="166"/>
      <c r="I65" s="167"/>
      <c r="J65" s="168">
        <f>J375</f>
        <v>0</v>
      </c>
      <c r="K65" s="101"/>
      <c r="L65" s="169"/>
    </row>
    <row r="66" spans="2:12" s="10" customFormat="1" ht="19.899999999999999" customHeight="1">
      <c r="B66" s="164"/>
      <c r="C66" s="101"/>
      <c r="D66" s="165" t="s">
        <v>112</v>
      </c>
      <c r="E66" s="166"/>
      <c r="F66" s="166"/>
      <c r="G66" s="166"/>
      <c r="H66" s="166"/>
      <c r="I66" s="167"/>
      <c r="J66" s="168">
        <f>J522</f>
        <v>0</v>
      </c>
      <c r="K66" s="101"/>
      <c r="L66" s="169"/>
    </row>
    <row r="67" spans="2:12" s="10" customFormat="1" ht="19.899999999999999" customHeight="1">
      <c r="B67" s="164"/>
      <c r="C67" s="101"/>
      <c r="D67" s="165" t="s">
        <v>113</v>
      </c>
      <c r="E67" s="166"/>
      <c r="F67" s="166"/>
      <c r="G67" s="166"/>
      <c r="H67" s="166"/>
      <c r="I67" s="167"/>
      <c r="J67" s="168">
        <f>J618</f>
        <v>0</v>
      </c>
      <c r="K67" s="101"/>
      <c r="L67" s="169"/>
    </row>
    <row r="68" spans="2:12" s="10" customFormat="1" ht="19.899999999999999" customHeight="1">
      <c r="B68" s="164"/>
      <c r="C68" s="101"/>
      <c r="D68" s="165" t="s">
        <v>114</v>
      </c>
      <c r="E68" s="166"/>
      <c r="F68" s="166"/>
      <c r="G68" s="166"/>
      <c r="H68" s="166"/>
      <c r="I68" s="167"/>
      <c r="J68" s="168">
        <f>J704</f>
        <v>0</v>
      </c>
      <c r="K68" s="101"/>
      <c r="L68" s="169"/>
    </row>
    <row r="69" spans="2:12" s="10" customFormat="1" ht="19.899999999999999" customHeight="1">
      <c r="B69" s="164"/>
      <c r="C69" s="101"/>
      <c r="D69" s="165" t="s">
        <v>115</v>
      </c>
      <c r="E69" s="166"/>
      <c r="F69" s="166"/>
      <c r="G69" s="166"/>
      <c r="H69" s="166"/>
      <c r="I69" s="167"/>
      <c r="J69" s="168">
        <f>J719</f>
        <v>0</v>
      </c>
      <c r="K69" s="101"/>
      <c r="L69" s="169"/>
    </row>
    <row r="70" spans="2:12" s="10" customFormat="1" ht="19.899999999999999" customHeight="1">
      <c r="B70" s="164"/>
      <c r="C70" s="101"/>
      <c r="D70" s="165" t="s">
        <v>116</v>
      </c>
      <c r="E70" s="166"/>
      <c r="F70" s="166"/>
      <c r="G70" s="166"/>
      <c r="H70" s="166"/>
      <c r="I70" s="167"/>
      <c r="J70" s="168">
        <f>J773</f>
        <v>0</v>
      </c>
      <c r="K70" s="101"/>
      <c r="L70" s="169"/>
    </row>
    <row r="71" spans="2:12" s="10" customFormat="1" ht="19.899999999999999" customHeight="1">
      <c r="B71" s="164"/>
      <c r="C71" s="101"/>
      <c r="D71" s="165" t="s">
        <v>117</v>
      </c>
      <c r="E71" s="166"/>
      <c r="F71" s="166"/>
      <c r="G71" s="166"/>
      <c r="H71" s="166"/>
      <c r="I71" s="167"/>
      <c r="J71" s="168">
        <f>J782</f>
        <v>0</v>
      </c>
      <c r="K71" s="101"/>
      <c r="L71" s="169"/>
    </row>
    <row r="72" spans="2:12" s="10" customFormat="1" ht="19.899999999999999" customHeight="1">
      <c r="B72" s="164"/>
      <c r="C72" s="101"/>
      <c r="D72" s="165" t="s">
        <v>118</v>
      </c>
      <c r="E72" s="166"/>
      <c r="F72" s="166"/>
      <c r="G72" s="166"/>
      <c r="H72" s="166"/>
      <c r="I72" s="167"/>
      <c r="J72" s="168">
        <f>J788</f>
        <v>0</v>
      </c>
      <c r="K72" s="101"/>
      <c r="L72" s="169"/>
    </row>
    <row r="73" spans="2:12" s="9" customFormat="1" ht="24.95" customHeight="1">
      <c r="B73" s="157"/>
      <c r="C73" s="158"/>
      <c r="D73" s="159" t="s">
        <v>119</v>
      </c>
      <c r="E73" s="160"/>
      <c r="F73" s="160"/>
      <c r="G73" s="160"/>
      <c r="H73" s="160"/>
      <c r="I73" s="161"/>
      <c r="J73" s="162">
        <f>J790</f>
        <v>0</v>
      </c>
      <c r="K73" s="158"/>
      <c r="L73" s="163"/>
    </row>
    <row r="74" spans="2:12" s="10" customFormat="1" ht="19.899999999999999" customHeight="1">
      <c r="B74" s="164"/>
      <c r="C74" s="101"/>
      <c r="D74" s="165" t="s">
        <v>120</v>
      </c>
      <c r="E74" s="166"/>
      <c r="F74" s="166"/>
      <c r="G74" s="166"/>
      <c r="H74" s="166"/>
      <c r="I74" s="167"/>
      <c r="J74" s="168">
        <f>J791</f>
        <v>0</v>
      </c>
      <c r="K74" s="101"/>
      <c r="L74" s="169"/>
    </row>
    <row r="75" spans="2:12" s="10" customFormat="1" ht="19.899999999999999" customHeight="1">
      <c r="B75" s="164"/>
      <c r="C75" s="101"/>
      <c r="D75" s="165" t="s">
        <v>121</v>
      </c>
      <c r="E75" s="166"/>
      <c r="F75" s="166"/>
      <c r="G75" s="166"/>
      <c r="H75" s="166"/>
      <c r="I75" s="167"/>
      <c r="J75" s="168">
        <f>J822</f>
        <v>0</v>
      </c>
      <c r="K75" s="101"/>
      <c r="L75" s="169"/>
    </row>
    <row r="76" spans="2:12" s="10" customFormat="1" ht="19.899999999999999" customHeight="1">
      <c r="B76" s="164"/>
      <c r="C76" s="101"/>
      <c r="D76" s="165" t="s">
        <v>122</v>
      </c>
      <c r="E76" s="166"/>
      <c r="F76" s="166"/>
      <c r="G76" s="166"/>
      <c r="H76" s="166"/>
      <c r="I76" s="167"/>
      <c r="J76" s="168">
        <f>J854</f>
        <v>0</v>
      </c>
      <c r="K76" s="101"/>
      <c r="L76" s="169"/>
    </row>
    <row r="77" spans="2:12" s="10" customFormat="1" ht="19.899999999999999" customHeight="1">
      <c r="B77" s="164"/>
      <c r="C77" s="101"/>
      <c r="D77" s="165" t="s">
        <v>123</v>
      </c>
      <c r="E77" s="166"/>
      <c r="F77" s="166"/>
      <c r="G77" s="166"/>
      <c r="H77" s="166"/>
      <c r="I77" s="167"/>
      <c r="J77" s="168">
        <f>J917</f>
        <v>0</v>
      </c>
      <c r="K77" s="101"/>
      <c r="L77" s="169"/>
    </row>
    <row r="78" spans="2:12" s="10" customFormat="1" ht="19.899999999999999" customHeight="1">
      <c r="B78" s="164"/>
      <c r="C78" s="101"/>
      <c r="D78" s="165" t="s">
        <v>124</v>
      </c>
      <c r="E78" s="166"/>
      <c r="F78" s="166"/>
      <c r="G78" s="166"/>
      <c r="H78" s="166"/>
      <c r="I78" s="167"/>
      <c r="J78" s="168">
        <f>J940</f>
        <v>0</v>
      </c>
      <c r="K78" s="101"/>
      <c r="L78" s="169"/>
    </row>
    <row r="79" spans="2:12" s="10" customFormat="1" ht="19.899999999999999" customHeight="1">
      <c r="B79" s="164"/>
      <c r="C79" s="101"/>
      <c r="D79" s="165" t="s">
        <v>125</v>
      </c>
      <c r="E79" s="166"/>
      <c r="F79" s="166"/>
      <c r="G79" s="166"/>
      <c r="H79" s="166"/>
      <c r="I79" s="167"/>
      <c r="J79" s="168">
        <f>J1003</f>
        <v>0</v>
      </c>
      <c r="K79" s="101"/>
      <c r="L79" s="169"/>
    </row>
    <row r="80" spans="2:12" s="10" customFormat="1" ht="19.899999999999999" customHeight="1">
      <c r="B80" s="164"/>
      <c r="C80" s="101"/>
      <c r="D80" s="165" t="s">
        <v>126</v>
      </c>
      <c r="E80" s="166"/>
      <c r="F80" s="166"/>
      <c r="G80" s="166"/>
      <c r="H80" s="166"/>
      <c r="I80" s="167"/>
      <c r="J80" s="168">
        <f>J1093</f>
        <v>0</v>
      </c>
      <c r="K80" s="101"/>
      <c r="L80" s="169"/>
    </row>
    <row r="81" spans="1:31" s="10" customFormat="1" ht="19.899999999999999" customHeight="1">
      <c r="B81" s="164"/>
      <c r="C81" s="101"/>
      <c r="D81" s="165" t="s">
        <v>127</v>
      </c>
      <c r="E81" s="166"/>
      <c r="F81" s="166"/>
      <c r="G81" s="166"/>
      <c r="H81" s="166"/>
      <c r="I81" s="167"/>
      <c r="J81" s="168">
        <f>J1115</f>
        <v>0</v>
      </c>
      <c r="K81" s="101"/>
      <c r="L81" s="169"/>
    </row>
    <row r="82" spans="1:31" s="10" customFormat="1" ht="19.899999999999999" customHeight="1">
      <c r="B82" s="164"/>
      <c r="C82" s="101"/>
      <c r="D82" s="165" t="s">
        <v>128</v>
      </c>
      <c r="E82" s="166"/>
      <c r="F82" s="166"/>
      <c r="G82" s="166"/>
      <c r="H82" s="166"/>
      <c r="I82" s="167"/>
      <c r="J82" s="168">
        <f>J1147</f>
        <v>0</v>
      </c>
      <c r="K82" s="101"/>
      <c r="L82" s="169"/>
    </row>
    <row r="83" spans="1:31" s="10" customFormat="1" ht="19.899999999999999" customHeight="1">
      <c r="B83" s="164"/>
      <c r="C83" s="101"/>
      <c r="D83" s="165" t="s">
        <v>129</v>
      </c>
      <c r="E83" s="166"/>
      <c r="F83" s="166"/>
      <c r="G83" s="166"/>
      <c r="H83" s="166"/>
      <c r="I83" s="167"/>
      <c r="J83" s="168">
        <f>J1308</f>
        <v>0</v>
      </c>
      <c r="K83" s="101"/>
      <c r="L83" s="169"/>
    </row>
    <row r="84" spans="1:31" s="10" customFormat="1" ht="19.899999999999999" customHeight="1">
      <c r="B84" s="164"/>
      <c r="C84" s="101"/>
      <c r="D84" s="165" t="s">
        <v>130</v>
      </c>
      <c r="E84" s="166"/>
      <c r="F84" s="166"/>
      <c r="G84" s="166"/>
      <c r="H84" s="166"/>
      <c r="I84" s="167"/>
      <c r="J84" s="168">
        <f>J1468</f>
        <v>0</v>
      </c>
      <c r="K84" s="101"/>
      <c r="L84" s="169"/>
    </row>
    <row r="85" spans="1:31" s="10" customFormat="1" ht="19.899999999999999" customHeight="1">
      <c r="B85" s="164"/>
      <c r="C85" s="101"/>
      <c r="D85" s="165" t="s">
        <v>131</v>
      </c>
      <c r="E85" s="166"/>
      <c r="F85" s="166"/>
      <c r="G85" s="166"/>
      <c r="H85" s="166"/>
      <c r="I85" s="167"/>
      <c r="J85" s="168">
        <f>J1601</f>
        <v>0</v>
      </c>
      <c r="K85" s="101"/>
      <c r="L85" s="169"/>
    </row>
    <row r="86" spans="1:31" s="10" customFormat="1" ht="19.899999999999999" customHeight="1">
      <c r="B86" s="164"/>
      <c r="C86" s="101"/>
      <c r="D86" s="165" t="s">
        <v>132</v>
      </c>
      <c r="E86" s="166"/>
      <c r="F86" s="166"/>
      <c r="G86" s="166"/>
      <c r="H86" s="166"/>
      <c r="I86" s="167"/>
      <c r="J86" s="168">
        <f>J1640</f>
        <v>0</v>
      </c>
      <c r="K86" s="101"/>
      <c r="L86" s="169"/>
    </row>
    <row r="87" spans="1:31" s="10" customFormat="1" ht="19.899999999999999" customHeight="1">
      <c r="B87" s="164"/>
      <c r="C87" s="101"/>
      <c r="D87" s="165" t="s">
        <v>133</v>
      </c>
      <c r="E87" s="166"/>
      <c r="F87" s="166"/>
      <c r="G87" s="166"/>
      <c r="H87" s="166"/>
      <c r="I87" s="167"/>
      <c r="J87" s="168">
        <f>J1734</f>
        <v>0</v>
      </c>
      <c r="K87" s="101"/>
      <c r="L87" s="169"/>
    </row>
    <row r="88" spans="1:31" s="10" customFormat="1" ht="19.899999999999999" customHeight="1">
      <c r="B88" s="164"/>
      <c r="C88" s="101"/>
      <c r="D88" s="165" t="s">
        <v>134</v>
      </c>
      <c r="E88" s="166"/>
      <c r="F88" s="166"/>
      <c r="G88" s="166"/>
      <c r="H88" s="166"/>
      <c r="I88" s="167"/>
      <c r="J88" s="168">
        <f>J1800</f>
        <v>0</v>
      </c>
      <c r="K88" s="101"/>
      <c r="L88" s="169"/>
    </row>
    <row r="89" spans="1:31" s="10" customFormat="1" ht="19.899999999999999" customHeight="1">
      <c r="B89" s="164"/>
      <c r="C89" s="101"/>
      <c r="D89" s="165" t="s">
        <v>135</v>
      </c>
      <c r="E89" s="166"/>
      <c r="F89" s="166"/>
      <c r="G89" s="166"/>
      <c r="H89" s="166"/>
      <c r="I89" s="167"/>
      <c r="J89" s="168">
        <f>J1877</f>
        <v>0</v>
      </c>
      <c r="K89" s="101"/>
      <c r="L89" s="169"/>
    </row>
    <row r="90" spans="1:31" s="10" customFormat="1" ht="19.899999999999999" customHeight="1">
      <c r="B90" s="164"/>
      <c r="C90" s="101"/>
      <c r="D90" s="165" t="s">
        <v>136</v>
      </c>
      <c r="E90" s="166"/>
      <c r="F90" s="166"/>
      <c r="G90" s="166"/>
      <c r="H90" s="166"/>
      <c r="I90" s="167"/>
      <c r="J90" s="168">
        <f>J1885</f>
        <v>0</v>
      </c>
      <c r="K90" s="101"/>
      <c r="L90" s="169"/>
    </row>
    <row r="91" spans="1:31" s="2" customFormat="1" ht="21.75" customHeight="1">
      <c r="A91" s="37"/>
      <c r="B91" s="38"/>
      <c r="C91" s="39"/>
      <c r="D91" s="39"/>
      <c r="E91" s="39"/>
      <c r="F91" s="39"/>
      <c r="G91" s="39"/>
      <c r="H91" s="39"/>
      <c r="I91" s="119"/>
      <c r="J91" s="39"/>
      <c r="K91" s="39"/>
      <c r="L91" s="120"/>
      <c r="S91" s="37"/>
      <c r="T91" s="37"/>
      <c r="U91" s="37"/>
      <c r="V91" s="37"/>
      <c r="W91" s="37"/>
      <c r="X91" s="37"/>
      <c r="Y91" s="37"/>
      <c r="Z91" s="37"/>
      <c r="AA91" s="37"/>
      <c r="AB91" s="37"/>
      <c r="AC91" s="37"/>
      <c r="AD91" s="37"/>
      <c r="AE91" s="37"/>
    </row>
    <row r="92" spans="1:31" s="2" customFormat="1" ht="6.95" customHeight="1">
      <c r="A92" s="37"/>
      <c r="B92" s="51"/>
      <c r="C92" s="52"/>
      <c r="D92" s="52"/>
      <c r="E92" s="52"/>
      <c r="F92" s="52"/>
      <c r="G92" s="52"/>
      <c r="H92" s="52"/>
      <c r="I92" s="148"/>
      <c r="J92" s="52"/>
      <c r="K92" s="52"/>
      <c r="L92" s="120"/>
      <c r="S92" s="37"/>
      <c r="T92" s="37"/>
      <c r="U92" s="37"/>
      <c r="V92" s="37"/>
      <c r="W92" s="37"/>
      <c r="X92" s="37"/>
      <c r="Y92" s="37"/>
      <c r="Z92" s="37"/>
      <c r="AA92" s="37"/>
      <c r="AB92" s="37"/>
      <c r="AC92" s="37"/>
      <c r="AD92" s="37"/>
      <c r="AE92" s="37"/>
    </row>
    <row r="96" spans="1:31" s="2" customFormat="1" ht="6.95" customHeight="1">
      <c r="A96" s="37"/>
      <c r="B96" s="53"/>
      <c r="C96" s="54"/>
      <c r="D96" s="54"/>
      <c r="E96" s="54"/>
      <c r="F96" s="54"/>
      <c r="G96" s="54"/>
      <c r="H96" s="54"/>
      <c r="I96" s="151"/>
      <c r="J96" s="54"/>
      <c r="K96" s="54"/>
      <c r="L96" s="120"/>
      <c r="S96" s="37"/>
      <c r="T96" s="37"/>
      <c r="U96" s="37"/>
      <c r="V96" s="37"/>
      <c r="W96" s="37"/>
      <c r="X96" s="37"/>
      <c r="Y96" s="37"/>
      <c r="Z96" s="37"/>
      <c r="AA96" s="37"/>
      <c r="AB96" s="37"/>
      <c r="AC96" s="37"/>
      <c r="AD96" s="37"/>
      <c r="AE96" s="37"/>
    </row>
    <row r="97" spans="1:63" s="2" customFormat="1" ht="24.95" customHeight="1">
      <c r="A97" s="37"/>
      <c r="B97" s="38"/>
      <c r="C97" s="25" t="s">
        <v>137</v>
      </c>
      <c r="D97" s="39"/>
      <c r="E97" s="39"/>
      <c r="F97" s="39"/>
      <c r="G97" s="39"/>
      <c r="H97" s="39"/>
      <c r="I97" s="119"/>
      <c r="J97" s="39"/>
      <c r="K97" s="39"/>
      <c r="L97" s="120"/>
      <c r="S97" s="37"/>
      <c r="T97" s="37"/>
      <c r="U97" s="37"/>
      <c r="V97" s="37"/>
      <c r="W97" s="37"/>
      <c r="X97" s="37"/>
      <c r="Y97" s="37"/>
      <c r="Z97" s="37"/>
      <c r="AA97" s="37"/>
      <c r="AB97" s="37"/>
      <c r="AC97" s="37"/>
      <c r="AD97" s="37"/>
      <c r="AE97" s="37"/>
    </row>
    <row r="98" spans="1:63" s="2" customFormat="1" ht="6.95" customHeight="1">
      <c r="A98" s="37"/>
      <c r="B98" s="38"/>
      <c r="C98" s="39"/>
      <c r="D98" s="39"/>
      <c r="E98" s="39"/>
      <c r="F98" s="39"/>
      <c r="G98" s="39"/>
      <c r="H98" s="39"/>
      <c r="I98" s="119"/>
      <c r="J98" s="39"/>
      <c r="K98" s="39"/>
      <c r="L98" s="120"/>
      <c r="S98" s="37"/>
      <c r="T98" s="37"/>
      <c r="U98" s="37"/>
      <c r="V98" s="37"/>
      <c r="W98" s="37"/>
      <c r="X98" s="37"/>
      <c r="Y98" s="37"/>
      <c r="Z98" s="37"/>
      <c r="AA98" s="37"/>
      <c r="AB98" s="37"/>
      <c r="AC98" s="37"/>
      <c r="AD98" s="37"/>
      <c r="AE98" s="37"/>
    </row>
    <row r="99" spans="1:63" s="2" customFormat="1" ht="12" customHeight="1">
      <c r="A99" s="37"/>
      <c r="B99" s="38"/>
      <c r="C99" s="31" t="s">
        <v>16</v>
      </c>
      <c r="D99" s="39"/>
      <c r="E99" s="39"/>
      <c r="F99" s="39"/>
      <c r="G99" s="39"/>
      <c r="H99" s="39"/>
      <c r="I99" s="119"/>
      <c r="J99" s="39"/>
      <c r="K99" s="39"/>
      <c r="L99" s="120"/>
      <c r="S99" s="37"/>
      <c r="T99" s="37"/>
      <c r="U99" s="37"/>
      <c r="V99" s="37"/>
      <c r="W99" s="37"/>
      <c r="X99" s="37"/>
      <c r="Y99" s="37"/>
      <c r="Z99" s="37"/>
      <c r="AA99" s="37"/>
      <c r="AB99" s="37"/>
      <c r="AC99" s="37"/>
      <c r="AD99" s="37"/>
      <c r="AE99" s="37"/>
    </row>
    <row r="100" spans="1:63" s="2" customFormat="1" ht="16.5" customHeight="1">
      <c r="A100" s="37"/>
      <c r="B100" s="38"/>
      <c r="C100" s="39"/>
      <c r="D100" s="39"/>
      <c r="E100" s="411" t="str">
        <f>E7</f>
        <v>Vlaštovičky HASIČSKÁ ZBROJNICE</v>
      </c>
      <c r="F100" s="412"/>
      <c r="G100" s="412"/>
      <c r="H100" s="412"/>
      <c r="I100" s="119"/>
      <c r="J100" s="39"/>
      <c r="K100" s="39"/>
      <c r="L100" s="120"/>
      <c r="S100" s="37"/>
      <c r="T100" s="37"/>
      <c r="U100" s="37"/>
      <c r="V100" s="37"/>
      <c r="W100" s="37"/>
      <c r="X100" s="37"/>
      <c r="Y100" s="37"/>
      <c r="Z100" s="37"/>
      <c r="AA100" s="37"/>
      <c r="AB100" s="37"/>
      <c r="AC100" s="37"/>
      <c r="AD100" s="37"/>
      <c r="AE100" s="37"/>
    </row>
    <row r="101" spans="1:63" s="2" customFormat="1" ht="12" customHeight="1">
      <c r="A101" s="37"/>
      <c r="B101" s="38"/>
      <c r="C101" s="31" t="s">
        <v>100</v>
      </c>
      <c r="D101" s="39"/>
      <c r="E101" s="39"/>
      <c r="F101" s="39"/>
      <c r="G101" s="39"/>
      <c r="H101" s="39"/>
      <c r="I101" s="119"/>
      <c r="J101" s="39"/>
      <c r="K101" s="39"/>
      <c r="L101" s="120"/>
      <c r="S101" s="37"/>
      <c r="T101" s="37"/>
      <c r="U101" s="37"/>
      <c r="V101" s="37"/>
      <c r="W101" s="37"/>
      <c r="X101" s="37"/>
      <c r="Y101" s="37"/>
      <c r="Z101" s="37"/>
      <c r="AA101" s="37"/>
      <c r="AB101" s="37"/>
      <c r="AC101" s="37"/>
      <c r="AD101" s="37"/>
      <c r="AE101" s="37"/>
    </row>
    <row r="102" spans="1:63" s="2" customFormat="1" ht="16.5" customHeight="1">
      <c r="A102" s="37"/>
      <c r="B102" s="38"/>
      <c r="C102" s="39"/>
      <c r="D102" s="39"/>
      <c r="E102" s="389" t="str">
        <f>E9</f>
        <v>SO 01 - Hasičská zbrojnice</v>
      </c>
      <c r="F102" s="410"/>
      <c r="G102" s="410"/>
      <c r="H102" s="410"/>
      <c r="I102" s="119"/>
      <c r="J102" s="39"/>
      <c r="K102" s="39"/>
      <c r="L102" s="120"/>
      <c r="S102" s="37"/>
      <c r="T102" s="37"/>
      <c r="U102" s="37"/>
      <c r="V102" s="37"/>
      <c r="W102" s="37"/>
      <c r="X102" s="37"/>
      <c r="Y102" s="37"/>
      <c r="Z102" s="37"/>
      <c r="AA102" s="37"/>
      <c r="AB102" s="37"/>
      <c r="AC102" s="37"/>
      <c r="AD102" s="37"/>
      <c r="AE102" s="37"/>
    </row>
    <row r="103" spans="1:63" s="2" customFormat="1" ht="6.95" customHeight="1">
      <c r="A103" s="37"/>
      <c r="B103" s="38"/>
      <c r="C103" s="39"/>
      <c r="D103" s="39"/>
      <c r="E103" s="39"/>
      <c r="F103" s="39"/>
      <c r="G103" s="39"/>
      <c r="H103" s="39"/>
      <c r="I103" s="119"/>
      <c r="J103" s="39"/>
      <c r="K103" s="39"/>
      <c r="L103" s="120"/>
      <c r="S103" s="37"/>
      <c r="T103" s="37"/>
      <c r="U103" s="37"/>
      <c r="V103" s="37"/>
      <c r="W103" s="37"/>
      <c r="X103" s="37"/>
      <c r="Y103" s="37"/>
      <c r="Z103" s="37"/>
      <c r="AA103" s="37"/>
      <c r="AB103" s="37"/>
      <c r="AC103" s="37"/>
      <c r="AD103" s="37"/>
      <c r="AE103" s="37"/>
    </row>
    <row r="104" spans="1:63" s="2" customFormat="1" ht="12" customHeight="1">
      <c r="A104" s="37"/>
      <c r="B104" s="38"/>
      <c r="C104" s="31" t="s">
        <v>22</v>
      </c>
      <c r="D104" s="39"/>
      <c r="E104" s="39"/>
      <c r="F104" s="29" t="str">
        <f>F12</f>
        <v>Opava Vlaštovičky</v>
      </c>
      <c r="G104" s="39"/>
      <c r="H104" s="39"/>
      <c r="I104" s="121" t="s">
        <v>24</v>
      </c>
      <c r="J104" s="63" t="str">
        <f>IF(J12="","",J12)</f>
        <v>15.4.2019</v>
      </c>
      <c r="K104" s="39"/>
      <c r="L104" s="120"/>
      <c r="S104" s="37"/>
      <c r="T104" s="37"/>
      <c r="U104" s="37"/>
      <c r="V104" s="37"/>
      <c r="W104" s="37"/>
      <c r="X104" s="37"/>
      <c r="Y104" s="37"/>
      <c r="Z104" s="37"/>
      <c r="AA104" s="37"/>
      <c r="AB104" s="37"/>
      <c r="AC104" s="37"/>
      <c r="AD104" s="37"/>
      <c r="AE104" s="37"/>
    </row>
    <row r="105" spans="1:63" s="2" customFormat="1" ht="6.95" customHeight="1">
      <c r="A105" s="37"/>
      <c r="B105" s="38"/>
      <c r="C105" s="39"/>
      <c r="D105" s="39"/>
      <c r="E105" s="39"/>
      <c r="F105" s="39"/>
      <c r="G105" s="39"/>
      <c r="H105" s="39"/>
      <c r="I105" s="119"/>
      <c r="J105" s="39"/>
      <c r="K105" s="39"/>
      <c r="L105" s="120"/>
      <c r="S105" s="37"/>
      <c r="T105" s="37"/>
      <c r="U105" s="37"/>
      <c r="V105" s="37"/>
      <c r="W105" s="37"/>
      <c r="X105" s="37"/>
      <c r="Y105" s="37"/>
      <c r="Z105" s="37"/>
      <c r="AA105" s="37"/>
      <c r="AB105" s="37"/>
      <c r="AC105" s="37"/>
      <c r="AD105" s="37"/>
      <c r="AE105" s="37"/>
    </row>
    <row r="106" spans="1:63" s="2" customFormat="1" ht="27.95" customHeight="1">
      <c r="A106" s="37"/>
      <c r="B106" s="38"/>
      <c r="C106" s="31" t="s">
        <v>28</v>
      </c>
      <c r="D106" s="39"/>
      <c r="E106" s="39"/>
      <c r="F106" s="29" t="str">
        <f>E15</f>
        <v>Statutární město opava</v>
      </c>
      <c r="G106" s="39"/>
      <c r="H106" s="39"/>
      <c r="I106" s="121" t="s">
        <v>34</v>
      </c>
      <c r="J106" s="35" t="str">
        <f>E21</f>
        <v>Ateliér EMMET s.r.o.</v>
      </c>
      <c r="K106" s="39"/>
      <c r="L106" s="120"/>
      <c r="S106" s="37"/>
      <c r="T106" s="37"/>
      <c r="U106" s="37"/>
      <c r="V106" s="37"/>
      <c r="W106" s="37"/>
      <c r="X106" s="37"/>
      <c r="Y106" s="37"/>
      <c r="Z106" s="37"/>
      <c r="AA106" s="37"/>
      <c r="AB106" s="37"/>
      <c r="AC106" s="37"/>
      <c r="AD106" s="37"/>
      <c r="AE106" s="37"/>
    </row>
    <row r="107" spans="1:63" s="2" customFormat="1" ht="27.95" customHeight="1">
      <c r="A107" s="37"/>
      <c r="B107" s="38"/>
      <c r="C107" s="31" t="s">
        <v>32</v>
      </c>
      <c r="D107" s="39"/>
      <c r="E107" s="39"/>
      <c r="F107" s="29" t="str">
        <f>IF(E18="","",E18)</f>
        <v>Vyplň údaj</v>
      </c>
      <c r="G107" s="39"/>
      <c r="H107" s="39"/>
      <c r="I107" s="121" t="s">
        <v>37</v>
      </c>
      <c r="J107" s="35" t="str">
        <f>E24</f>
        <v>Ateliér EMMET s.r.o.</v>
      </c>
      <c r="K107" s="39"/>
      <c r="L107" s="120"/>
      <c r="S107" s="37"/>
      <c r="T107" s="37"/>
      <c r="U107" s="37"/>
      <c r="V107" s="37"/>
      <c r="W107" s="37"/>
      <c r="X107" s="37"/>
      <c r="Y107" s="37"/>
      <c r="Z107" s="37"/>
      <c r="AA107" s="37"/>
      <c r="AB107" s="37"/>
      <c r="AC107" s="37"/>
      <c r="AD107" s="37"/>
      <c r="AE107" s="37"/>
    </row>
    <row r="108" spans="1:63" s="2" customFormat="1" ht="10.35" customHeight="1">
      <c r="A108" s="37"/>
      <c r="B108" s="38"/>
      <c r="C108" s="39"/>
      <c r="D108" s="39"/>
      <c r="E108" s="39"/>
      <c r="F108" s="39"/>
      <c r="G108" s="39"/>
      <c r="H108" s="39"/>
      <c r="I108" s="119"/>
      <c r="J108" s="39"/>
      <c r="K108" s="39"/>
      <c r="L108" s="120"/>
      <c r="S108" s="37"/>
      <c r="T108" s="37"/>
      <c r="U108" s="37"/>
      <c r="V108" s="37"/>
      <c r="W108" s="37"/>
      <c r="X108" s="37"/>
      <c r="Y108" s="37"/>
      <c r="Z108" s="37"/>
      <c r="AA108" s="37"/>
      <c r="AB108" s="37"/>
      <c r="AC108" s="37"/>
      <c r="AD108" s="37"/>
      <c r="AE108" s="37"/>
    </row>
    <row r="109" spans="1:63" s="11" customFormat="1" ht="29.25" customHeight="1">
      <c r="A109" s="170"/>
      <c r="B109" s="171"/>
      <c r="C109" s="172" t="s">
        <v>138</v>
      </c>
      <c r="D109" s="173" t="s">
        <v>59</v>
      </c>
      <c r="E109" s="173" t="s">
        <v>55</v>
      </c>
      <c r="F109" s="173" t="s">
        <v>56</v>
      </c>
      <c r="G109" s="173" t="s">
        <v>139</v>
      </c>
      <c r="H109" s="173" t="s">
        <v>140</v>
      </c>
      <c r="I109" s="174" t="s">
        <v>141</v>
      </c>
      <c r="J109" s="173" t="s">
        <v>104</v>
      </c>
      <c r="K109" s="175" t="s">
        <v>142</v>
      </c>
      <c r="L109" s="176"/>
      <c r="M109" s="72" t="s">
        <v>21</v>
      </c>
      <c r="N109" s="73" t="s">
        <v>44</v>
      </c>
      <c r="O109" s="73" t="s">
        <v>143</v>
      </c>
      <c r="P109" s="73" t="s">
        <v>144</v>
      </c>
      <c r="Q109" s="73" t="s">
        <v>145</v>
      </c>
      <c r="R109" s="73" t="s">
        <v>146</v>
      </c>
      <c r="S109" s="73" t="s">
        <v>147</v>
      </c>
      <c r="T109" s="74" t="s">
        <v>148</v>
      </c>
      <c r="U109" s="170"/>
      <c r="V109" s="170"/>
      <c r="W109" s="170"/>
      <c r="X109" s="170"/>
      <c r="Y109" s="170"/>
      <c r="Z109" s="170"/>
      <c r="AA109" s="170"/>
      <c r="AB109" s="170"/>
      <c r="AC109" s="170"/>
      <c r="AD109" s="170"/>
      <c r="AE109" s="170"/>
    </row>
    <row r="110" spans="1:63" s="2" customFormat="1" ht="22.9" customHeight="1">
      <c r="A110" s="37"/>
      <c r="B110" s="38"/>
      <c r="C110" s="79" t="s">
        <v>149</v>
      </c>
      <c r="D110" s="39"/>
      <c r="E110" s="39"/>
      <c r="F110" s="39"/>
      <c r="G110" s="39"/>
      <c r="H110" s="39"/>
      <c r="I110" s="119"/>
      <c r="J110" s="177">
        <f>BK110</f>
        <v>0</v>
      </c>
      <c r="K110" s="39"/>
      <c r="L110" s="42"/>
      <c r="M110" s="75"/>
      <c r="N110" s="178"/>
      <c r="O110" s="76"/>
      <c r="P110" s="179">
        <f>P111+P790</f>
        <v>0</v>
      </c>
      <c r="Q110" s="76"/>
      <c r="R110" s="179">
        <f>R111+R790</f>
        <v>487.12798328000002</v>
      </c>
      <c r="S110" s="76"/>
      <c r="T110" s="180">
        <f>T111+T790</f>
        <v>0.15959999999999999</v>
      </c>
      <c r="U110" s="37"/>
      <c r="V110" s="37"/>
      <c r="W110" s="37"/>
      <c r="X110" s="37"/>
      <c r="Y110" s="37"/>
      <c r="Z110" s="37"/>
      <c r="AA110" s="37"/>
      <c r="AB110" s="37"/>
      <c r="AC110" s="37"/>
      <c r="AD110" s="37"/>
      <c r="AE110" s="37"/>
      <c r="AT110" s="19" t="s">
        <v>73</v>
      </c>
      <c r="AU110" s="19" t="s">
        <v>105</v>
      </c>
      <c r="BK110" s="181">
        <f>BK111+BK790</f>
        <v>0</v>
      </c>
    </row>
    <row r="111" spans="1:63" s="12" customFormat="1" ht="25.9" customHeight="1">
      <c r="B111" s="182"/>
      <c r="C111" s="183"/>
      <c r="D111" s="184" t="s">
        <v>73</v>
      </c>
      <c r="E111" s="185" t="s">
        <v>150</v>
      </c>
      <c r="F111" s="185" t="s">
        <v>151</v>
      </c>
      <c r="G111" s="183"/>
      <c r="H111" s="183"/>
      <c r="I111" s="186"/>
      <c r="J111" s="187">
        <f>BK111</f>
        <v>0</v>
      </c>
      <c r="K111" s="183"/>
      <c r="L111" s="188"/>
      <c r="M111" s="189"/>
      <c r="N111" s="190"/>
      <c r="O111" s="190"/>
      <c r="P111" s="191">
        <f>P112+P156+P203+P304+P375+P522+P618+P704+P719+P773+P782+P788</f>
        <v>0</v>
      </c>
      <c r="Q111" s="190"/>
      <c r="R111" s="191">
        <f>R112+R156+R203+R304+R375+R522+R618+R704+R719+R773+R782+R788</f>
        <v>375.70263412999998</v>
      </c>
      <c r="S111" s="190"/>
      <c r="T111" s="192">
        <f>T112+T156+T203+T304+T375+T522+T618+T704+T719+T773+T782+T788</f>
        <v>0.1512</v>
      </c>
      <c r="AR111" s="193" t="s">
        <v>81</v>
      </c>
      <c r="AT111" s="194" t="s">
        <v>73</v>
      </c>
      <c r="AU111" s="194" t="s">
        <v>74</v>
      </c>
      <c r="AY111" s="193" t="s">
        <v>152</v>
      </c>
      <c r="BK111" s="195">
        <f>BK112+BK156+BK203+BK304+BK375+BK522+BK618+BK704+BK719+BK773+BK782+BK788</f>
        <v>0</v>
      </c>
    </row>
    <row r="112" spans="1:63" s="12" customFormat="1" ht="22.9" customHeight="1">
      <c r="B112" s="182"/>
      <c r="C112" s="183"/>
      <c r="D112" s="184" t="s">
        <v>73</v>
      </c>
      <c r="E112" s="196" t="s">
        <v>81</v>
      </c>
      <c r="F112" s="196" t="s">
        <v>153</v>
      </c>
      <c r="G112" s="183"/>
      <c r="H112" s="183"/>
      <c r="I112" s="186"/>
      <c r="J112" s="197">
        <f>BK112</f>
        <v>0</v>
      </c>
      <c r="K112" s="183"/>
      <c r="L112" s="188"/>
      <c r="M112" s="189"/>
      <c r="N112" s="190"/>
      <c r="O112" s="190"/>
      <c r="P112" s="191">
        <f>SUM(P113:P155)</f>
        <v>0</v>
      </c>
      <c r="Q112" s="190"/>
      <c r="R112" s="191">
        <f>SUM(R113:R155)</f>
        <v>0</v>
      </c>
      <c r="S112" s="190"/>
      <c r="T112" s="192">
        <f>SUM(T113:T155)</f>
        <v>0</v>
      </c>
      <c r="AR112" s="193" t="s">
        <v>81</v>
      </c>
      <c r="AT112" s="194" t="s">
        <v>73</v>
      </c>
      <c r="AU112" s="194" t="s">
        <v>81</v>
      </c>
      <c r="AY112" s="193" t="s">
        <v>152</v>
      </c>
      <c r="BK112" s="195">
        <f>SUM(BK113:BK155)</f>
        <v>0</v>
      </c>
    </row>
    <row r="113" spans="1:65" s="2" customFormat="1" ht="48" customHeight="1">
      <c r="A113" s="37"/>
      <c r="B113" s="38"/>
      <c r="C113" s="198" t="s">
        <v>81</v>
      </c>
      <c r="D113" s="198" t="s">
        <v>154</v>
      </c>
      <c r="E113" s="199" t="s">
        <v>155</v>
      </c>
      <c r="F113" s="200" t="s">
        <v>156</v>
      </c>
      <c r="G113" s="201" t="s">
        <v>157</v>
      </c>
      <c r="H113" s="202">
        <v>46.320999999999998</v>
      </c>
      <c r="I113" s="203"/>
      <c r="J113" s="204">
        <f>ROUND(I113*H113,2)</f>
        <v>0</v>
      </c>
      <c r="K113" s="200" t="s">
        <v>158</v>
      </c>
      <c r="L113" s="42"/>
      <c r="M113" s="205" t="s">
        <v>21</v>
      </c>
      <c r="N113" s="206" t="s">
        <v>45</v>
      </c>
      <c r="O113" s="68"/>
      <c r="P113" s="207">
        <f>O113*H113</f>
        <v>0</v>
      </c>
      <c r="Q113" s="207">
        <v>0</v>
      </c>
      <c r="R113" s="207">
        <f>Q113*H113</f>
        <v>0</v>
      </c>
      <c r="S113" s="207">
        <v>0</v>
      </c>
      <c r="T113" s="208">
        <f>S113*H113</f>
        <v>0</v>
      </c>
      <c r="U113" s="37"/>
      <c r="V113" s="37"/>
      <c r="W113" s="37"/>
      <c r="X113" s="37"/>
      <c r="Y113" s="37"/>
      <c r="Z113" s="37"/>
      <c r="AA113" s="37"/>
      <c r="AB113" s="37"/>
      <c r="AC113" s="37"/>
      <c r="AD113" s="37"/>
      <c r="AE113" s="37"/>
      <c r="AR113" s="209" t="s">
        <v>159</v>
      </c>
      <c r="AT113" s="209" t="s">
        <v>154</v>
      </c>
      <c r="AU113" s="209" t="s">
        <v>83</v>
      </c>
      <c r="AY113" s="19" t="s">
        <v>152</v>
      </c>
      <c r="BE113" s="210">
        <f>IF(N113="základní",J113,0)</f>
        <v>0</v>
      </c>
      <c r="BF113" s="210">
        <f>IF(N113="snížená",J113,0)</f>
        <v>0</v>
      </c>
      <c r="BG113" s="210">
        <f>IF(N113="zákl. přenesená",J113,0)</f>
        <v>0</v>
      </c>
      <c r="BH113" s="210">
        <f>IF(N113="sníž. přenesená",J113,0)</f>
        <v>0</v>
      </c>
      <c r="BI113" s="210">
        <f>IF(N113="nulová",J113,0)</f>
        <v>0</v>
      </c>
      <c r="BJ113" s="19" t="s">
        <v>81</v>
      </c>
      <c r="BK113" s="210">
        <f>ROUND(I113*H113,2)</f>
        <v>0</v>
      </c>
      <c r="BL113" s="19" t="s">
        <v>159</v>
      </c>
      <c r="BM113" s="209" t="s">
        <v>160</v>
      </c>
    </row>
    <row r="114" spans="1:65" s="13" customFormat="1">
      <c r="B114" s="211"/>
      <c r="C114" s="212"/>
      <c r="D114" s="213" t="s">
        <v>161</v>
      </c>
      <c r="E114" s="214" t="s">
        <v>21</v>
      </c>
      <c r="F114" s="215" t="s">
        <v>162</v>
      </c>
      <c r="G114" s="212"/>
      <c r="H114" s="214" t="s">
        <v>21</v>
      </c>
      <c r="I114" s="216"/>
      <c r="J114" s="212"/>
      <c r="K114" s="212"/>
      <c r="L114" s="217"/>
      <c r="M114" s="218"/>
      <c r="N114" s="219"/>
      <c r="O114" s="219"/>
      <c r="P114" s="219"/>
      <c r="Q114" s="219"/>
      <c r="R114" s="219"/>
      <c r="S114" s="219"/>
      <c r="T114" s="220"/>
      <c r="AT114" s="221" t="s">
        <v>161</v>
      </c>
      <c r="AU114" s="221" t="s">
        <v>83</v>
      </c>
      <c r="AV114" s="13" t="s">
        <v>81</v>
      </c>
      <c r="AW114" s="13" t="s">
        <v>36</v>
      </c>
      <c r="AX114" s="13" t="s">
        <v>74</v>
      </c>
      <c r="AY114" s="221" t="s">
        <v>152</v>
      </c>
    </row>
    <row r="115" spans="1:65" s="14" customFormat="1" ht="22.5">
      <c r="B115" s="222"/>
      <c r="C115" s="223"/>
      <c r="D115" s="213" t="s">
        <v>161</v>
      </c>
      <c r="E115" s="224" t="s">
        <v>21</v>
      </c>
      <c r="F115" s="225" t="s">
        <v>163</v>
      </c>
      <c r="G115" s="223"/>
      <c r="H115" s="226">
        <v>46.320999999999998</v>
      </c>
      <c r="I115" s="227"/>
      <c r="J115" s="223"/>
      <c r="K115" s="223"/>
      <c r="L115" s="228"/>
      <c r="M115" s="229"/>
      <c r="N115" s="230"/>
      <c r="O115" s="230"/>
      <c r="P115" s="230"/>
      <c r="Q115" s="230"/>
      <c r="R115" s="230"/>
      <c r="S115" s="230"/>
      <c r="T115" s="231"/>
      <c r="AT115" s="232" t="s">
        <v>161</v>
      </c>
      <c r="AU115" s="232" t="s">
        <v>83</v>
      </c>
      <c r="AV115" s="14" t="s">
        <v>83</v>
      </c>
      <c r="AW115" s="14" t="s">
        <v>36</v>
      </c>
      <c r="AX115" s="14" t="s">
        <v>81</v>
      </c>
      <c r="AY115" s="232" t="s">
        <v>152</v>
      </c>
    </row>
    <row r="116" spans="1:65" s="2" customFormat="1" ht="36" customHeight="1">
      <c r="A116" s="37"/>
      <c r="B116" s="38"/>
      <c r="C116" s="198" t="s">
        <v>83</v>
      </c>
      <c r="D116" s="198" t="s">
        <v>154</v>
      </c>
      <c r="E116" s="199" t="s">
        <v>164</v>
      </c>
      <c r="F116" s="200" t="s">
        <v>165</v>
      </c>
      <c r="G116" s="201" t="s">
        <v>157</v>
      </c>
      <c r="H116" s="202">
        <v>19.670999999999999</v>
      </c>
      <c r="I116" s="203"/>
      <c r="J116" s="204">
        <f>ROUND(I116*H116,2)</f>
        <v>0</v>
      </c>
      <c r="K116" s="200" t="s">
        <v>158</v>
      </c>
      <c r="L116" s="42"/>
      <c r="M116" s="205" t="s">
        <v>21</v>
      </c>
      <c r="N116" s="206" t="s">
        <v>45</v>
      </c>
      <c r="O116" s="68"/>
      <c r="P116" s="207">
        <f>O116*H116</f>
        <v>0</v>
      </c>
      <c r="Q116" s="207">
        <v>0</v>
      </c>
      <c r="R116" s="207">
        <f>Q116*H116</f>
        <v>0</v>
      </c>
      <c r="S116" s="207">
        <v>0</v>
      </c>
      <c r="T116" s="208">
        <f>S116*H116</f>
        <v>0</v>
      </c>
      <c r="U116" s="37"/>
      <c r="V116" s="37"/>
      <c r="W116" s="37"/>
      <c r="X116" s="37"/>
      <c r="Y116" s="37"/>
      <c r="Z116" s="37"/>
      <c r="AA116" s="37"/>
      <c r="AB116" s="37"/>
      <c r="AC116" s="37"/>
      <c r="AD116" s="37"/>
      <c r="AE116" s="37"/>
      <c r="AR116" s="209" t="s">
        <v>159</v>
      </c>
      <c r="AT116" s="209" t="s">
        <v>154</v>
      </c>
      <c r="AU116" s="209" t="s">
        <v>83</v>
      </c>
      <c r="AY116" s="19" t="s">
        <v>152</v>
      </c>
      <c r="BE116" s="210">
        <f>IF(N116="základní",J116,0)</f>
        <v>0</v>
      </c>
      <c r="BF116" s="210">
        <f>IF(N116="snížená",J116,0)</f>
        <v>0</v>
      </c>
      <c r="BG116" s="210">
        <f>IF(N116="zákl. přenesená",J116,0)</f>
        <v>0</v>
      </c>
      <c r="BH116" s="210">
        <f>IF(N116="sníž. přenesená",J116,0)</f>
        <v>0</v>
      </c>
      <c r="BI116" s="210">
        <f>IF(N116="nulová",J116,0)</f>
        <v>0</v>
      </c>
      <c r="BJ116" s="19" t="s">
        <v>81</v>
      </c>
      <c r="BK116" s="210">
        <f>ROUND(I116*H116,2)</f>
        <v>0</v>
      </c>
      <c r="BL116" s="19" t="s">
        <v>159</v>
      </c>
      <c r="BM116" s="209" t="s">
        <v>166</v>
      </c>
    </row>
    <row r="117" spans="1:65" s="13" customFormat="1" ht="22.5">
      <c r="B117" s="211"/>
      <c r="C117" s="212"/>
      <c r="D117" s="213" t="s">
        <v>161</v>
      </c>
      <c r="E117" s="214" t="s">
        <v>21</v>
      </c>
      <c r="F117" s="215" t="s">
        <v>167</v>
      </c>
      <c r="G117" s="212"/>
      <c r="H117" s="214" t="s">
        <v>21</v>
      </c>
      <c r="I117" s="216"/>
      <c r="J117" s="212"/>
      <c r="K117" s="212"/>
      <c r="L117" s="217"/>
      <c r="M117" s="218"/>
      <c r="N117" s="219"/>
      <c r="O117" s="219"/>
      <c r="P117" s="219"/>
      <c r="Q117" s="219"/>
      <c r="R117" s="219"/>
      <c r="S117" s="219"/>
      <c r="T117" s="220"/>
      <c r="AT117" s="221" t="s">
        <v>161</v>
      </c>
      <c r="AU117" s="221" t="s">
        <v>83</v>
      </c>
      <c r="AV117" s="13" t="s">
        <v>81</v>
      </c>
      <c r="AW117" s="13" t="s">
        <v>36</v>
      </c>
      <c r="AX117" s="13" t="s">
        <v>74</v>
      </c>
      <c r="AY117" s="221" t="s">
        <v>152</v>
      </c>
    </row>
    <row r="118" spans="1:65" s="13" customFormat="1">
      <c r="B118" s="211"/>
      <c r="C118" s="212"/>
      <c r="D118" s="213" t="s">
        <v>161</v>
      </c>
      <c r="E118" s="214" t="s">
        <v>21</v>
      </c>
      <c r="F118" s="215" t="s">
        <v>168</v>
      </c>
      <c r="G118" s="212"/>
      <c r="H118" s="214" t="s">
        <v>21</v>
      </c>
      <c r="I118" s="216"/>
      <c r="J118" s="212"/>
      <c r="K118" s="212"/>
      <c r="L118" s="217"/>
      <c r="M118" s="218"/>
      <c r="N118" s="219"/>
      <c r="O118" s="219"/>
      <c r="P118" s="219"/>
      <c r="Q118" s="219"/>
      <c r="R118" s="219"/>
      <c r="S118" s="219"/>
      <c r="T118" s="220"/>
      <c r="AT118" s="221" t="s">
        <v>161</v>
      </c>
      <c r="AU118" s="221" t="s">
        <v>83</v>
      </c>
      <c r="AV118" s="13" t="s">
        <v>81</v>
      </c>
      <c r="AW118" s="13" t="s">
        <v>36</v>
      </c>
      <c r="AX118" s="13" t="s">
        <v>74</v>
      </c>
      <c r="AY118" s="221" t="s">
        <v>152</v>
      </c>
    </row>
    <row r="119" spans="1:65" s="14" customFormat="1">
      <c r="B119" s="222"/>
      <c r="C119" s="223"/>
      <c r="D119" s="213" t="s">
        <v>161</v>
      </c>
      <c r="E119" s="224" t="s">
        <v>21</v>
      </c>
      <c r="F119" s="225" t="s">
        <v>169</v>
      </c>
      <c r="G119" s="223"/>
      <c r="H119" s="226">
        <v>19.670999999999999</v>
      </c>
      <c r="I119" s="227"/>
      <c r="J119" s="223"/>
      <c r="K119" s="223"/>
      <c r="L119" s="228"/>
      <c r="M119" s="229"/>
      <c r="N119" s="230"/>
      <c r="O119" s="230"/>
      <c r="P119" s="230"/>
      <c r="Q119" s="230"/>
      <c r="R119" s="230"/>
      <c r="S119" s="230"/>
      <c r="T119" s="231"/>
      <c r="AT119" s="232" t="s">
        <v>161</v>
      </c>
      <c r="AU119" s="232" t="s">
        <v>83</v>
      </c>
      <c r="AV119" s="14" t="s">
        <v>83</v>
      </c>
      <c r="AW119" s="14" t="s">
        <v>36</v>
      </c>
      <c r="AX119" s="14" t="s">
        <v>81</v>
      </c>
      <c r="AY119" s="232" t="s">
        <v>152</v>
      </c>
    </row>
    <row r="120" spans="1:65" s="2" customFormat="1" ht="36" customHeight="1">
      <c r="A120" s="37"/>
      <c r="B120" s="38"/>
      <c r="C120" s="198" t="s">
        <v>170</v>
      </c>
      <c r="D120" s="198" t="s">
        <v>154</v>
      </c>
      <c r="E120" s="199" t="s">
        <v>171</v>
      </c>
      <c r="F120" s="200" t="s">
        <v>172</v>
      </c>
      <c r="G120" s="201" t="s">
        <v>157</v>
      </c>
      <c r="H120" s="202">
        <v>156.14599999999999</v>
      </c>
      <c r="I120" s="203"/>
      <c r="J120" s="204">
        <f>ROUND(I120*H120,2)</f>
        <v>0</v>
      </c>
      <c r="K120" s="200" t="s">
        <v>158</v>
      </c>
      <c r="L120" s="42"/>
      <c r="M120" s="205" t="s">
        <v>21</v>
      </c>
      <c r="N120" s="206" t="s">
        <v>45</v>
      </c>
      <c r="O120" s="68"/>
      <c r="P120" s="207">
        <f>O120*H120</f>
        <v>0</v>
      </c>
      <c r="Q120" s="207">
        <v>0</v>
      </c>
      <c r="R120" s="207">
        <f>Q120*H120</f>
        <v>0</v>
      </c>
      <c r="S120" s="207">
        <v>0</v>
      </c>
      <c r="T120" s="208">
        <f>S120*H120</f>
        <v>0</v>
      </c>
      <c r="U120" s="37"/>
      <c r="V120" s="37"/>
      <c r="W120" s="37"/>
      <c r="X120" s="37"/>
      <c r="Y120" s="37"/>
      <c r="Z120" s="37"/>
      <c r="AA120" s="37"/>
      <c r="AB120" s="37"/>
      <c r="AC120" s="37"/>
      <c r="AD120" s="37"/>
      <c r="AE120" s="37"/>
      <c r="AR120" s="209" t="s">
        <v>159</v>
      </c>
      <c r="AT120" s="209" t="s">
        <v>154</v>
      </c>
      <c r="AU120" s="209" t="s">
        <v>83</v>
      </c>
      <c r="AY120" s="19" t="s">
        <v>152</v>
      </c>
      <c r="BE120" s="210">
        <f>IF(N120="základní",J120,0)</f>
        <v>0</v>
      </c>
      <c r="BF120" s="210">
        <f>IF(N120="snížená",J120,0)</f>
        <v>0</v>
      </c>
      <c r="BG120" s="210">
        <f>IF(N120="zákl. přenesená",J120,0)</f>
        <v>0</v>
      </c>
      <c r="BH120" s="210">
        <f>IF(N120="sníž. přenesená",J120,0)</f>
        <v>0</v>
      </c>
      <c r="BI120" s="210">
        <f>IF(N120="nulová",J120,0)</f>
        <v>0</v>
      </c>
      <c r="BJ120" s="19" t="s">
        <v>81</v>
      </c>
      <c r="BK120" s="210">
        <f>ROUND(I120*H120,2)</f>
        <v>0</v>
      </c>
      <c r="BL120" s="19" t="s">
        <v>159</v>
      </c>
      <c r="BM120" s="209" t="s">
        <v>173</v>
      </c>
    </row>
    <row r="121" spans="1:65" s="13" customFormat="1">
      <c r="B121" s="211"/>
      <c r="C121" s="212"/>
      <c r="D121" s="213" t="s">
        <v>161</v>
      </c>
      <c r="E121" s="214" t="s">
        <v>21</v>
      </c>
      <c r="F121" s="215" t="s">
        <v>174</v>
      </c>
      <c r="G121" s="212"/>
      <c r="H121" s="214" t="s">
        <v>21</v>
      </c>
      <c r="I121" s="216"/>
      <c r="J121" s="212"/>
      <c r="K121" s="212"/>
      <c r="L121" s="217"/>
      <c r="M121" s="218"/>
      <c r="N121" s="219"/>
      <c r="O121" s="219"/>
      <c r="P121" s="219"/>
      <c r="Q121" s="219"/>
      <c r="R121" s="219"/>
      <c r="S121" s="219"/>
      <c r="T121" s="220"/>
      <c r="AT121" s="221" t="s">
        <v>161</v>
      </c>
      <c r="AU121" s="221" t="s">
        <v>83</v>
      </c>
      <c r="AV121" s="13" t="s">
        <v>81</v>
      </c>
      <c r="AW121" s="13" t="s">
        <v>36</v>
      </c>
      <c r="AX121" s="13" t="s">
        <v>74</v>
      </c>
      <c r="AY121" s="221" t="s">
        <v>152</v>
      </c>
    </row>
    <row r="122" spans="1:65" s="13" customFormat="1" ht="22.5">
      <c r="B122" s="211"/>
      <c r="C122" s="212"/>
      <c r="D122" s="213" t="s">
        <v>161</v>
      </c>
      <c r="E122" s="214" t="s">
        <v>21</v>
      </c>
      <c r="F122" s="215" t="s">
        <v>175</v>
      </c>
      <c r="G122" s="212"/>
      <c r="H122" s="214" t="s">
        <v>21</v>
      </c>
      <c r="I122" s="216"/>
      <c r="J122" s="212"/>
      <c r="K122" s="212"/>
      <c r="L122" s="217"/>
      <c r="M122" s="218"/>
      <c r="N122" s="219"/>
      <c r="O122" s="219"/>
      <c r="P122" s="219"/>
      <c r="Q122" s="219"/>
      <c r="R122" s="219"/>
      <c r="S122" s="219"/>
      <c r="T122" s="220"/>
      <c r="AT122" s="221" t="s">
        <v>161</v>
      </c>
      <c r="AU122" s="221" t="s">
        <v>83</v>
      </c>
      <c r="AV122" s="13" t="s">
        <v>81</v>
      </c>
      <c r="AW122" s="13" t="s">
        <v>36</v>
      </c>
      <c r="AX122" s="13" t="s">
        <v>74</v>
      </c>
      <c r="AY122" s="221" t="s">
        <v>152</v>
      </c>
    </row>
    <row r="123" spans="1:65" s="13" customFormat="1">
      <c r="B123" s="211"/>
      <c r="C123" s="212"/>
      <c r="D123" s="213" t="s">
        <v>161</v>
      </c>
      <c r="E123" s="214" t="s">
        <v>21</v>
      </c>
      <c r="F123" s="215" t="s">
        <v>176</v>
      </c>
      <c r="G123" s="212"/>
      <c r="H123" s="214" t="s">
        <v>21</v>
      </c>
      <c r="I123" s="216"/>
      <c r="J123" s="212"/>
      <c r="K123" s="212"/>
      <c r="L123" s="217"/>
      <c r="M123" s="218"/>
      <c r="N123" s="219"/>
      <c r="O123" s="219"/>
      <c r="P123" s="219"/>
      <c r="Q123" s="219"/>
      <c r="R123" s="219"/>
      <c r="S123" s="219"/>
      <c r="T123" s="220"/>
      <c r="AT123" s="221" t="s">
        <v>161</v>
      </c>
      <c r="AU123" s="221" t="s">
        <v>83</v>
      </c>
      <c r="AV123" s="13" t="s">
        <v>81</v>
      </c>
      <c r="AW123" s="13" t="s">
        <v>36</v>
      </c>
      <c r="AX123" s="13" t="s">
        <v>74</v>
      </c>
      <c r="AY123" s="221" t="s">
        <v>152</v>
      </c>
    </row>
    <row r="124" spans="1:65" s="14" customFormat="1">
      <c r="B124" s="222"/>
      <c r="C124" s="223"/>
      <c r="D124" s="213" t="s">
        <v>161</v>
      </c>
      <c r="E124" s="224" t="s">
        <v>21</v>
      </c>
      <c r="F124" s="225" t="s">
        <v>177</v>
      </c>
      <c r="G124" s="223"/>
      <c r="H124" s="226">
        <v>4.0940000000000003</v>
      </c>
      <c r="I124" s="227"/>
      <c r="J124" s="223"/>
      <c r="K124" s="223"/>
      <c r="L124" s="228"/>
      <c r="M124" s="229"/>
      <c r="N124" s="230"/>
      <c r="O124" s="230"/>
      <c r="P124" s="230"/>
      <c r="Q124" s="230"/>
      <c r="R124" s="230"/>
      <c r="S124" s="230"/>
      <c r="T124" s="231"/>
      <c r="AT124" s="232" t="s">
        <v>161</v>
      </c>
      <c r="AU124" s="232" t="s">
        <v>83</v>
      </c>
      <c r="AV124" s="14" t="s">
        <v>83</v>
      </c>
      <c r="AW124" s="14" t="s">
        <v>36</v>
      </c>
      <c r="AX124" s="14" t="s">
        <v>74</v>
      </c>
      <c r="AY124" s="232" t="s">
        <v>152</v>
      </c>
    </row>
    <row r="125" spans="1:65" s="13" customFormat="1">
      <c r="B125" s="211"/>
      <c r="C125" s="212"/>
      <c r="D125" s="213" t="s">
        <v>161</v>
      </c>
      <c r="E125" s="214" t="s">
        <v>21</v>
      </c>
      <c r="F125" s="215" t="s">
        <v>178</v>
      </c>
      <c r="G125" s="212"/>
      <c r="H125" s="214" t="s">
        <v>21</v>
      </c>
      <c r="I125" s="216"/>
      <c r="J125" s="212"/>
      <c r="K125" s="212"/>
      <c r="L125" s="217"/>
      <c r="M125" s="218"/>
      <c r="N125" s="219"/>
      <c r="O125" s="219"/>
      <c r="P125" s="219"/>
      <c r="Q125" s="219"/>
      <c r="R125" s="219"/>
      <c r="S125" s="219"/>
      <c r="T125" s="220"/>
      <c r="AT125" s="221" t="s">
        <v>161</v>
      </c>
      <c r="AU125" s="221" t="s">
        <v>83</v>
      </c>
      <c r="AV125" s="13" t="s">
        <v>81</v>
      </c>
      <c r="AW125" s="13" t="s">
        <v>36</v>
      </c>
      <c r="AX125" s="13" t="s">
        <v>74</v>
      </c>
      <c r="AY125" s="221" t="s">
        <v>152</v>
      </c>
    </row>
    <row r="126" spans="1:65" s="14" customFormat="1" ht="22.5">
      <c r="B126" s="222"/>
      <c r="C126" s="223"/>
      <c r="D126" s="213" t="s">
        <v>161</v>
      </c>
      <c r="E126" s="224" t="s">
        <v>21</v>
      </c>
      <c r="F126" s="225" t="s">
        <v>179</v>
      </c>
      <c r="G126" s="223"/>
      <c r="H126" s="226">
        <v>35.347999999999999</v>
      </c>
      <c r="I126" s="227"/>
      <c r="J126" s="223"/>
      <c r="K126" s="223"/>
      <c r="L126" s="228"/>
      <c r="M126" s="229"/>
      <c r="N126" s="230"/>
      <c r="O126" s="230"/>
      <c r="P126" s="230"/>
      <c r="Q126" s="230"/>
      <c r="R126" s="230"/>
      <c r="S126" s="230"/>
      <c r="T126" s="231"/>
      <c r="AT126" s="232" t="s">
        <v>161</v>
      </c>
      <c r="AU126" s="232" t="s">
        <v>83</v>
      </c>
      <c r="AV126" s="14" t="s">
        <v>83</v>
      </c>
      <c r="AW126" s="14" t="s">
        <v>36</v>
      </c>
      <c r="AX126" s="14" t="s">
        <v>74</v>
      </c>
      <c r="AY126" s="232" t="s">
        <v>152</v>
      </c>
    </row>
    <row r="127" spans="1:65" s="13" customFormat="1">
      <c r="B127" s="211"/>
      <c r="C127" s="212"/>
      <c r="D127" s="213" t="s">
        <v>161</v>
      </c>
      <c r="E127" s="214" t="s">
        <v>21</v>
      </c>
      <c r="F127" s="215" t="s">
        <v>180</v>
      </c>
      <c r="G127" s="212"/>
      <c r="H127" s="214" t="s">
        <v>21</v>
      </c>
      <c r="I127" s="216"/>
      <c r="J127" s="212"/>
      <c r="K127" s="212"/>
      <c r="L127" s="217"/>
      <c r="M127" s="218"/>
      <c r="N127" s="219"/>
      <c r="O127" s="219"/>
      <c r="P127" s="219"/>
      <c r="Q127" s="219"/>
      <c r="R127" s="219"/>
      <c r="S127" s="219"/>
      <c r="T127" s="220"/>
      <c r="AT127" s="221" t="s">
        <v>161</v>
      </c>
      <c r="AU127" s="221" t="s">
        <v>83</v>
      </c>
      <c r="AV127" s="13" t="s">
        <v>81</v>
      </c>
      <c r="AW127" s="13" t="s">
        <v>36</v>
      </c>
      <c r="AX127" s="13" t="s">
        <v>74</v>
      </c>
      <c r="AY127" s="221" t="s">
        <v>152</v>
      </c>
    </row>
    <row r="128" spans="1:65" s="14" customFormat="1" ht="22.5">
      <c r="B128" s="222"/>
      <c r="C128" s="223"/>
      <c r="D128" s="213" t="s">
        <v>161</v>
      </c>
      <c r="E128" s="224" t="s">
        <v>21</v>
      </c>
      <c r="F128" s="225" t="s">
        <v>181</v>
      </c>
      <c r="G128" s="223"/>
      <c r="H128" s="226">
        <v>47.978999999999999</v>
      </c>
      <c r="I128" s="227"/>
      <c r="J128" s="223"/>
      <c r="K128" s="223"/>
      <c r="L128" s="228"/>
      <c r="M128" s="229"/>
      <c r="N128" s="230"/>
      <c r="O128" s="230"/>
      <c r="P128" s="230"/>
      <c r="Q128" s="230"/>
      <c r="R128" s="230"/>
      <c r="S128" s="230"/>
      <c r="T128" s="231"/>
      <c r="AT128" s="232" t="s">
        <v>161</v>
      </c>
      <c r="AU128" s="232" t="s">
        <v>83</v>
      </c>
      <c r="AV128" s="14" t="s">
        <v>83</v>
      </c>
      <c r="AW128" s="14" t="s">
        <v>36</v>
      </c>
      <c r="AX128" s="14" t="s">
        <v>74</v>
      </c>
      <c r="AY128" s="232" t="s">
        <v>152</v>
      </c>
    </row>
    <row r="129" spans="1:65" s="14" customFormat="1">
      <c r="B129" s="222"/>
      <c r="C129" s="223"/>
      <c r="D129" s="213" t="s">
        <v>161</v>
      </c>
      <c r="E129" s="224" t="s">
        <v>21</v>
      </c>
      <c r="F129" s="225" t="s">
        <v>182</v>
      </c>
      <c r="G129" s="223"/>
      <c r="H129" s="226">
        <v>15.875999999999999</v>
      </c>
      <c r="I129" s="227"/>
      <c r="J129" s="223"/>
      <c r="K129" s="223"/>
      <c r="L129" s="228"/>
      <c r="M129" s="229"/>
      <c r="N129" s="230"/>
      <c r="O129" s="230"/>
      <c r="P129" s="230"/>
      <c r="Q129" s="230"/>
      <c r="R129" s="230"/>
      <c r="S129" s="230"/>
      <c r="T129" s="231"/>
      <c r="AT129" s="232" t="s">
        <v>161</v>
      </c>
      <c r="AU129" s="232" t="s">
        <v>83</v>
      </c>
      <c r="AV129" s="14" t="s">
        <v>83</v>
      </c>
      <c r="AW129" s="14" t="s">
        <v>36</v>
      </c>
      <c r="AX129" s="14" t="s">
        <v>74</v>
      </c>
      <c r="AY129" s="232" t="s">
        <v>152</v>
      </c>
    </row>
    <row r="130" spans="1:65" s="14" customFormat="1" ht="22.5">
      <c r="B130" s="222"/>
      <c r="C130" s="223"/>
      <c r="D130" s="213" t="s">
        <v>161</v>
      </c>
      <c r="E130" s="224" t="s">
        <v>21</v>
      </c>
      <c r="F130" s="225" t="s">
        <v>183</v>
      </c>
      <c r="G130" s="223"/>
      <c r="H130" s="226">
        <v>52.848999999999997</v>
      </c>
      <c r="I130" s="227"/>
      <c r="J130" s="223"/>
      <c r="K130" s="223"/>
      <c r="L130" s="228"/>
      <c r="M130" s="229"/>
      <c r="N130" s="230"/>
      <c r="O130" s="230"/>
      <c r="P130" s="230"/>
      <c r="Q130" s="230"/>
      <c r="R130" s="230"/>
      <c r="S130" s="230"/>
      <c r="T130" s="231"/>
      <c r="AT130" s="232" t="s">
        <v>161</v>
      </c>
      <c r="AU130" s="232" t="s">
        <v>83</v>
      </c>
      <c r="AV130" s="14" t="s">
        <v>83</v>
      </c>
      <c r="AW130" s="14" t="s">
        <v>36</v>
      </c>
      <c r="AX130" s="14" t="s">
        <v>74</v>
      </c>
      <c r="AY130" s="232" t="s">
        <v>152</v>
      </c>
    </row>
    <row r="131" spans="1:65" s="15" customFormat="1">
      <c r="B131" s="233"/>
      <c r="C131" s="234"/>
      <c r="D131" s="213" t="s">
        <v>161</v>
      </c>
      <c r="E131" s="235" t="s">
        <v>21</v>
      </c>
      <c r="F131" s="236" t="s">
        <v>184</v>
      </c>
      <c r="G131" s="234"/>
      <c r="H131" s="237">
        <v>156.14599999999999</v>
      </c>
      <c r="I131" s="238"/>
      <c r="J131" s="234"/>
      <c r="K131" s="234"/>
      <c r="L131" s="239"/>
      <c r="M131" s="240"/>
      <c r="N131" s="241"/>
      <c r="O131" s="241"/>
      <c r="P131" s="241"/>
      <c r="Q131" s="241"/>
      <c r="R131" s="241"/>
      <c r="S131" s="241"/>
      <c r="T131" s="242"/>
      <c r="AT131" s="243" t="s">
        <v>161</v>
      </c>
      <c r="AU131" s="243" t="s">
        <v>83</v>
      </c>
      <c r="AV131" s="15" t="s">
        <v>159</v>
      </c>
      <c r="AW131" s="15" t="s">
        <v>36</v>
      </c>
      <c r="AX131" s="15" t="s">
        <v>81</v>
      </c>
      <c r="AY131" s="243" t="s">
        <v>152</v>
      </c>
    </row>
    <row r="132" spans="1:65" s="2" customFormat="1" ht="48" customHeight="1">
      <c r="A132" s="37"/>
      <c r="B132" s="38"/>
      <c r="C132" s="198" t="s">
        <v>159</v>
      </c>
      <c r="D132" s="198" t="s">
        <v>154</v>
      </c>
      <c r="E132" s="199" t="s">
        <v>185</v>
      </c>
      <c r="F132" s="200" t="s">
        <v>186</v>
      </c>
      <c r="G132" s="201" t="s">
        <v>157</v>
      </c>
      <c r="H132" s="202">
        <v>48.116999999999997</v>
      </c>
      <c r="I132" s="203"/>
      <c r="J132" s="204">
        <f>ROUND(I132*H132,2)</f>
        <v>0</v>
      </c>
      <c r="K132" s="200" t="s">
        <v>158</v>
      </c>
      <c r="L132" s="42"/>
      <c r="M132" s="205" t="s">
        <v>21</v>
      </c>
      <c r="N132" s="206" t="s">
        <v>45</v>
      </c>
      <c r="O132" s="68"/>
      <c r="P132" s="207">
        <f>O132*H132</f>
        <v>0</v>
      </c>
      <c r="Q132" s="207">
        <v>0</v>
      </c>
      <c r="R132" s="207">
        <f>Q132*H132</f>
        <v>0</v>
      </c>
      <c r="S132" s="207">
        <v>0</v>
      </c>
      <c r="T132" s="208">
        <f>S132*H132</f>
        <v>0</v>
      </c>
      <c r="U132" s="37"/>
      <c r="V132" s="37"/>
      <c r="W132" s="37"/>
      <c r="X132" s="37"/>
      <c r="Y132" s="37"/>
      <c r="Z132" s="37"/>
      <c r="AA132" s="37"/>
      <c r="AB132" s="37"/>
      <c r="AC132" s="37"/>
      <c r="AD132" s="37"/>
      <c r="AE132" s="37"/>
      <c r="AR132" s="209" t="s">
        <v>159</v>
      </c>
      <c r="AT132" s="209" t="s">
        <v>154</v>
      </c>
      <c r="AU132" s="209" t="s">
        <v>83</v>
      </c>
      <c r="AY132" s="19" t="s">
        <v>152</v>
      </c>
      <c r="BE132" s="210">
        <f>IF(N132="základní",J132,0)</f>
        <v>0</v>
      </c>
      <c r="BF132" s="210">
        <f>IF(N132="snížená",J132,0)</f>
        <v>0</v>
      </c>
      <c r="BG132" s="210">
        <f>IF(N132="zákl. přenesená",J132,0)</f>
        <v>0</v>
      </c>
      <c r="BH132" s="210">
        <f>IF(N132="sníž. přenesená",J132,0)</f>
        <v>0</v>
      </c>
      <c r="BI132" s="210">
        <f>IF(N132="nulová",J132,0)</f>
        <v>0</v>
      </c>
      <c r="BJ132" s="19" t="s">
        <v>81</v>
      </c>
      <c r="BK132" s="210">
        <f>ROUND(I132*H132,2)</f>
        <v>0</v>
      </c>
      <c r="BL132" s="19" t="s">
        <v>159</v>
      </c>
      <c r="BM132" s="209" t="s">
        <v>187</v>
      </c>
    </row>
    <row r="133" spans="1:65" s="13" customFormat="1">
      <c r="B133" s="211"/>
      <c r="C133" s="212"/>
      <c r="D133" s="213" t="s">
        <v>161</v>
      </c>
      <c r="E133" s="214" t="s">
        <v>21</v>
      </c>
      <c r="F133" s="215" t="s">
        <v>188</v>
      </c>
      <c r="G133" s="212"/>
      <c r="H133" s="214" t="s">
        <v>21</v>
      </c>
      <c r="I133" s="216"/>
      <c r="J133" s="212"/>
      <c r="K133" s="212"/>
      <c r="L133" s="217"/>
      <c r="M133" s="218"/>
      <c r="N133" s="219"/>
      <c r="O133" s="219"/>
      <c r="P133" s="219"/>
      <c r="Q133" s="219"/>
      <c r="R133" s="219"/>
      <c r="S133" s="219"/>
      <c r="T133" s="220"/>
      <c r="AT133" s="221" t="s">
        <v>161</v>
      </c>
      <c r="AU133" s="221" t="s">
        <v>83</v>
      </c>
      <c r="AV133" s="13" t="s">
        <v>81</v>
      </c>
      <c r="AW133" s="13" t="s">
        <v>36</v>
      </c>
      <c r="AX133" s="13" t="s">
        <v>74</v>
      </c>
      <c r="AY133" s="221" t="s">
        <v>152</v>
      </c>
    </row>
    <row r="134" spans="1:65" s="14" customFormat="1">
      <c r="B134" s="222"/>
      <c r="C134" s="223"/>
      <c r="D134" s="213" t="s">
        <v>161</v>
      </c>
      <c r="E134" s="224" t="s">
        <v>21</v>
      </c>
      <c r="F134" s="225" t="s">
        <v>189</v>
      </c>
      <c r="G134" s="223"/>
      <c r="H134" s="226">
        <v>53.116999999999997</v>
      </c>
      <c r="I134" s="227"/>
      <c r="J134" s="223"/>
      <c r="K134" s="223"/>
      <c r="L134" s="228"/>
      <c r="M134" s="229"/>
      <c r="N134" s="230"/>
      <c r="O134" s="230"/>
      <c r="P134" s="230"/>
      <c r="Q134" s="230"/>
      <c r="R134" s="230"/>
      <c r="S134" s="230"/>
      <c r="T134" s="231"/>
      <c r="AT134" s="232" t="s">
        <v>161</v>
      </c>
      <c r="AU134" s="232" t="s">
        <v>83</v>
      </c>
      <c r="AV134" s="14" t="s">
        <v>83</v>
      </c>
      <c r="AW134" s="14" t="s">
        <v>36</v>
      </c>
      <c r="AX134" s="14" t="s">
        <v>74</v>
      </c>
      <c r="AY134" s="232" t="s">
        <v>152</v>
      </c>
    </row>
    <row r="135" spans="1:65" s="14" customFormat="1" ht="22.5">
      <c r="B135" s="222"/>
      <c r="C135" s="223"/>
      <c r="D135" s="213" t="s">
        <v>161</v>
      </c>
      <c r="E135" s="224" t="s">
        <v>21</v>
      </c>
      <c r="F135" s="225" t="s">
        <v>190</v>
      </c>
      <c r="G135" s="223"/>
      <c r="H135" s="226">
        <v>-5</v>
      </c>
      <c r="I135" s="227"/>
      <c r="J135" s="223"/>
      <c r="K135" s="223"/>
      <c r="L135" s="228"/>
      <c r="M135" s="229"/>
      <c r="N135" s="230"/>
      <c r="O135" s="230"/>
      <c r="P135" s="230"/>
      <c r="Q135" s="230"/>
      <c r="R135" s="230"/>
      <c r="S135" s="230"/>
      <c r="T135" s="231"/>
      <c r="AT135" s="232" t="s">
        <v>161</v>
      </c>
      <c r="AU135" s="232" t="s">
        <v>83</v>
      </c>
      <c r="AV135" s="14" t="s">
        <v>83</v>
      </c>
      <c r="AW135" s="14" t="s">
        <v>36</v>
      </c>
      <c r="AX135" s="14" t="s">
        <v>74</v>
      </c>
      <c r="AY135" s="232" t="s">
        <v>152</v>
      </c>
    </row>
    <row r="136" spans="1:65" s="15" customFormat="1">
      <c r="B136" s="233"/>
      <c r="C136" s="234"/>
      <c r="D136" s="213" t="s">
        <v>161</v>
      </c>
      <c r="E136" s="235" t="s">
        <v>21</v>
      </c>
      <c r="F136" s="236" t="s">
        <v>184</v>
      </c>
      <c r="G136" s="234"/>
      <c r="H136" s="237">
        <v>48.116999999999997</v>
      </c>
      <c r="I136" s="238"/>
      <c r="J136" s="234"/>
      <c r="K136" s="234"/>
      <c r="L136" s="239"/>
      <c r="M136" s="240"/>
      <c r="N136" s="241"/>
      <c r="O136" s="241"/>
      <c r="P136" s="241"/>
      <c r="Q136" s="241"/>
      <c r="R136" s="241"/>
      <c r="S136" s="241"/>
      <c r="T136" s="242"/>
      <c r="AT136" s="243" t="s">
        <v>161</v>
      </c>
      <c r="AU136" s="243" t="s">
        <v>83</v>
      </c>
      <c r="AV136" s="15" t="s">
        <v>159</v>
      </c>
      <c r="AW136" s="15" t="s">
        <v>36</v>
      </c>
      <c r="AX136" s="15" t="s">
        <v>81</v>
      </c>
      <c r="AY136" s="243" t="s">
        <v>152</v>
      </c>
    </row>
    <row r="137" spans="1:65" s="2" customFormat="1" ht="16.5" customHeight="1">
      <c r="A137" s="37"/>
      <c r="B137" s="38"/>
      <c r="C137" s="198" t="s">
        <v>191</v>
      </c>
      <c r="D137" s="198" t="s">
        <v>154</v>
      </c>
      <c r="E137" s="199" t="s">
        <v>192</v>
      </c>
      <c r="F137" s="200" t="s">
        <v>193</v>
      </c>
      <c r="G137" s="201" t="s">
        <v>157</v>
      </c>
      <c r="H137" s="202">
        <v>48.116999999999997</v>
      </c>
      <c r="I137" s="203"/>
      <c r="J137" s="204">
        <f>ROUND(I137*H137,2)</f>
        <v>0</v>
      </c>
      <c r="K137" s="200" t="s">
        <v>158</v>
      </c>
      <c r="L137" s="42"/>
      <c r="M137" s="205" t="s">
        <v>21</v>
      </c>
      <c r="N137" s="206" t="s">
        <v>45</v>
      </c>
      <c r="O137" s="68"/>
      <c r="P137" s="207">
        <f>O137*H137</f>
        <v>0</v>
      </c>
      <c r="Q137" s="207">
        <v>0</v>
      </c>
      <c r="R137" s="207">
        <f>Q137*H137</f>
        <v>0</v>
      </c>
      <c r="S137" s="207">
        <v>0</v>
      </c>
      <c r="T137" s="208">
        <f>S137*H137</f>
        <v>0</v>
      </c>
      <c r="U137" s="37"/>
      <c r="V137" s="37"/>
      <c r="W137" s="37"/>
      <c r="X137" s="37"/>
      <c r="Y137" s="37"/>
      <c r="Z137" s="37"/>
      <c r="AA137" s="37"/>
      <c r="AB137" s="37"/>
      <c r="AC137" s="37"/>
      <c r="AD137" s="37"/>
      <c r="AE137" s="37"/>
      <c r="AR137" s="209" t="s">
        <v>159</v>
      </c>
      <c r="AT137" s="209" t="s">
        <v>154</v>
      </c>
      <c r="AU137" s="209" t="s">
        <v>83</v>
      </c>
      <c r="AY137" s="19" t="s">
        <v>152</v>
      </c>
      <c r="BE137" s="210">
        <f>IF(N137="základní",J137,0)</f>
        <v>0</v>
      </c>
      <c r="BF137" s="210">
        <f>IF(N137="snížená",J137,0)</f>
        <v>0</v>
      </c>
      <c r="BG137" s="210">
        <f>IF(N137="zákl. přenesená",J137,0)</f>
        <v>0</v>
      </c>
      <c r="BH137" s="210">
        <f>IF(N137="sníž. přenesená",J137,0)</f>
        <v>0</v>
      </c>
      <c r="BI137" s="210">
        <f>IF(N137="nulová",J137,0)</f>
        <v>0</v>
      </c>
      <c r="BJ137" s="19" t="s">
        <v>81</v>
      </c>
      <c r="BK137" s="210">
        <f>ROUND(I137*H137,2)</f>
        <v>0</v>
      </c>
      <c r="BL137" s="19" t="s">
        <v>159</v>
      </c>
      <c r="BM137" s="209" t="s">
        <v>194</v>
      </c>
    </row>
    <row r="138" spans="1:65" s="14" customFormat="1" ht="22.5">
      <c r="B138" s="222"/>
      <c r="C138" s="223"/>
      <c r="D138" s="213" t="s">
        <v>161</v>
      </c>
      <c r="E138" s="224" t="s">
        <v>21</v>
      </c>
      <c r="F138" s="225" t="s">
        <v>195</v>
      </c>
      <c r="G138" s="223"/>
      <c r="H138" s="226">
        <v>48.116999999999997</v>
      </c>
      <c r="I138" s="227"/>
      <c r="J138" s="223"/>
      <c r="K138" s="223"/>
      <c r="L138" s="228"/>
      <c r="M138" s="229"/>
      <c r="N138" s="230"/>
      <c r="O138" s="230"/>
      <c r="P138" s="230"/>
      <c r="Q138" s="230"/>
      <c r="R138" s="230"/>
      <c r="S138" s="230"/>
      <c r="T138" s="231"/>
      <c r="AT138" s="232" t="s">
        <v>161</v>
      </c>
      <c r="AU138" s="232" t="s">
        <v>83</v>
      </c>
      <c r="AV138" s="14" t="s">
        <v>83</v>
      </c>
      <c r="AW138" s="14" t="s">
        <v>36</v>
      </c>
      <c r="AX138" s="14" t="s">
        <v>81</v>
      </c>
      <c r="AY138" s="232" t="s">
        <v>152</v>
      </c>
    </row>
    <row r="139" spans="1:65" s="2" customFormat="1" ht="36" customHeight="1">
      <c r="A139" s="37"/>
      <c r="B139" s="38"/>
      <c r="C139" s="198" t="s">
        <v>196</v>
      </c>
      <c r="D139" s="198" t="s">
        <v>154</v>
      </c>
      <c r="E139" s="199" t="s">
        <v>197</v>
      </c>
      <c r="F139" s="200" t="s">
        <v>198</v>
      </c>
      <c r="G139" s="201" t="s">
        <v>199</v>
      </c>
      <c r="H139" s="202">
        <v>79.393000000000001</v>
      </c>
      <c r="I139" s="203"/>
      <c r="J139" s="204">
        <f>ROUND(I139*H139,2)</f>
        <v>0</v>
      </c>
      <c r="K139" s="200" t="s">
        <v>158</v>
      </c>
      <c r="L139" s="42"/>
      <c r="M139" s="205" t="s">
        <v>21</v>
      </c>
      <c r="N139" s="206" t="s">
        <v>45</v>
      </c>
      <c r="O139" s="68"/>
      <c r="P139" s="207">
        <f>O139*H139</f>
        <v>0</v>
      </c>
      <c r="Q139" s="207">
        <v>0</v>
      </c>
      <c r="R139" s="207">
        <f>Q139*H139</f>
        <v>0</v>
      </c>
      <c r="S139" s="207">
        <v>0</v>
      </c>
      <c r="T139" s="208">
        <f>S139*H139</f>
        <v>0</v>
      </c>
      <c r="U139" s="37"/>
      <c r="V139" s="37"/>
      <c r="W139" s="37"/>
      <c r="X139" s="37"/>
      <c r="Y139" s="37"/>
      <c r="Z139" s="37"/>
      <c r="AA139" s="37"/>
      <c r="AB139" s="37"/>
      <c r="AC139" s="37"/>
      <c r="AD139" s="37"/>
      <c r="AE139" s="37"/>
      <c r="AR139" s="209" t="s">
        <v>159</v>
      </c>
      <c r="AT139" s="209" t="s">
        <v>154</v>
      </c>
      <c r="AU139" s="209" t="s">
        <v>83</v>
      </c>
      <c r="AY139" s="19" t="s">
        <v>152</v>
      </c>
      <c r="BE139" s="210">
        <f>IF(N139="základní",J139,0)</f>
        <v>0</v>
      </c>
      <c r="BF139" s="210">
        <f>IF(N139="snížená",J139,0)</f>
        <v>0</v>
      </c>
      <c r="BG139" s="210">
        <f>IF(N139="zákl. přenesená",J139,0)</f>
        <v>0</v>
      </c>
      <c r="BH139" s="210">
        <f>IF(N139="sníž. přenesená",J139,0)</f>
        <v>0</v>
      </c>
      <c r="BI139" s="210">
        <f>IF(N139="nulová",J139,0)</f>
        <v>0</v>
      </c>
      <c r="BJ139" s="19" t="s">
        <v>81</v>
      </c>
      <c r="BK139" s="210">
        <f>ROUND(I139*H139,2)</f>
        <v>0</v>
      </c>
      <c r="BL139" s="19" t="s">
        <v>159</v>
      </c>
      <c r="BM139" s="209" t="s">
        <v>200</v>
      </c>
    </row>
    <row r="140" spans="1:65" s="14" customFormat="1" ht="22.5">
      <c r="B140" s="222"/>
      <c r="C140" s="223"/>
      <c r="D140" s="213" t="s">
        <v>161</v>
      </c>
      <c r="E140" s="224" t="s">
        <v>21</v>
      </c>
      <c r="F140" s="225" t="s">
        <v>201</v>
      </c>
      <c r="G140" s="223"/>
      <c r="H140" s="226">
        <v>79.393000000000001</v>
      </c>
      <c r="I140" s="227"/>
      <c r="J140" s="223"/>
      <c r="K140" s="223"/>
      <c r="L140" s="228"/>
      <c r="M140" s="229"/>
      <c r="N140" s="230"/>
      <c r="O140" s="230"/>
      <c r="P140" s="230"/>
      <c r="Q140" s="230"/>
      <c r="R140" s="230"/>
      <c r="S140" s="230"/>
      <c r="T140" s="231"/>
      <c r="AT140" s="232" t="s">
        <v>161</v>
      </c>
      <c r="AU140" s="232" t="s">
        <v>83</v>
      </c>
      <c r="AV140" s="14" t="s">
        <v>83</v>
      </c>
      <c r="AW140" s="14" t="s">
        <v>36</v>
      </c>
      <c r="AX140" s="14" t="s">
        <v>81</v>
      </c>
      <c r="AY140" s="232" t="s">
        <v>152</v>
      </c>
    </row>
    <row r="141" spans="1:65" s="2" customFormat="1" ht="36" customHeight="1">
      <c r="A141" s="37"/>
      <c r="B141" s="38"/>
      <c r="C141" s="198" t="s">
        <v>202</v>
      </c>
      <c r="D141" s="198" t="s">
        <v>154</v>
      </c>
      <c r="E141" s="199" t="s">
        <v>203</v>
      </c>
      <c r="F141" s="200" t="s">
        <v>204</v>
      </c>
      <c r="G141" s="201" t="s">
        <v>157</v>
      </c>
      <c r="H141" s="202">
        <v>122.70399999999999</v>
      </c>
      <c r="I141" s="203"/>
      <c r="J141" s="204">
        <f>ROUND(I141*H141,2)</f>
        <v>0</v>
      </c>
      <c r="K141" s="200" t="s">
        <v>158</v>
      </c>
      <c r="L141" s="42"/>
      <c r="M141" s="205" t="s">
        <v>21</v>
      </c>
      <c r="N141" s="206" t="s">
        <v>45</v>
      </c>
      <c r="O141" s="68"/>
      <c r="P141" s="207">
        <f>O141*H141</f>
        <v>0</v>
      </c>
      <c r="Q141" s="207">
        <v>0</v>
      </c>
      <c r="R141" s="207">
        <f>Q141*H141</f>
        <v>0</v>
      </c>
      <c r="S141" s="207">
        <v>0</v>
      </c>
      <c r="T141" s="208">
        <f>S141*H141</f>
        <v>0</v>
      </c>
      <c r="U141" s="37"/>
      <c r="V141" s="37"/>
      <c r="W141" s="37"/>
      <c r="X141" s="37"/>
      <c r="Y141" s="37"/>
      <c r="Z141" s="37"/>
      <c r="AA141" s="37"/>
      <c r="AB141" s="37"/>
      <c r="AC141" s="37"/>
      <c r="AD141" s="37"/>
      <c r="AE141" s="37"/>
      <c r="AR141" s="209" t="s">
        <v>159</v>
      </c>
      <c r="AT141" s="209" t="s">
        <v>154</v>
      </c>
      <c r="AU141" s="209" t="s">
        <v>83</v>
      </c>
      <c r="AY141" s="19" t="s">
        <v>152</v>
      </c>
      <c r="BE141" s="210">
        <f>IF(N141="základní",J141,0)</f>
        <v>0</v>
      </c>
      <c r="BF141" s="210">
        <f>IF(N141="snížená",J141,0)</f>
        <v>0</v>
      </c>
      <c r="BG141" s="210">
        <f>IF(N141="zákl. přenesená",J141,0)</f>
        <v>0</v>
      </c>
      <c r="BH141" s="210">
        <f>IF(N141="sníž. přenesená",J141,0)</f>
        <v>0</v>
      </c>
      <c r="BI141" s="210">
        <f>IF(N141="nulová",J141,0)</f>
        <v>0</v>
      </c>
      <c r="BJ141" s="19" t="s">
        <v>81</v>
      </c>
      <c r="BK141" s="210">
        <f>ROUND(I141*H141,2)</f>
        <v>0</v>
      </c>
      <c r="BL141" s="19" t="s">
        <v>159</v>
      </c>
      <c r="BM141" s="209" t="s">
        <v>205</v>
      </c>
    </row>
    <row r="142" spans="1:65" s="13" customFormat="1">
      <c r="B142" s="211"/>
      <c r="C142" s="212"/>
      <c r="D142" s="213" t="s">
        <v>161</v>
      </c>
      <c r="E142" s="214" t="s">
        <v>21</v>
      </c>
      <c r="F142" s="215" t="s">
        <v>174</v>
      </c>
      <c r="G142" s="212"/>
      <c r="H142" s="214" t="s">
        <v>21</v>
      </c>
      <c r="I142" s="216"/>
      <c r="J142" s="212"/>
      <c r="K142" s="212"/>
      <c r="L142" s="217"/>
      <c r="M142" s="218"/>
      <c r="N142" s="219"/>
      <c r="O142" s="219"/>
      <c r="P142" s="219"/>
      <c r="Q142" s="219"/>
      <c r="R142" s="219"/>
      <c r="S142" s="219"/>
      <c r="T142" s="220"/>
      <c r="AT142" s="221" t="s">
        <v>161</v>
      </c>
      <c r="AU142" s="221" t="s">
        <v>83</v>
      </c>
      <c r="AV142" s="13" t="s">
        <v>81</v>
      </c>
      <c r="AW142" s="13" t="s">
        <v>36</v>
      </c>
      <c r="AX142" s="13" t="s">
        <v>74</v>
      </c>
      <c r="AY142" s="221" t="s">
        <v>152</v>
      </c>
    </row>
    <row r="143" spans="1:65" s="13" customFormat="1">
      <c r="B143" s="211"/>
      <c r="C143" s="212"/>
      <c r="D143" s="213" t="s">
        <v>161</v>
      </c>
      <c r="E143" s="214" t="s">
        <v>21</v>
      </c>
      <c r="F143" s="215" t="s">
        <v>206</v>
      </c>
      <c r="G143" s="212"/>
      <c r="H143" s="214" t="s">
        <v>21</v>
      </c>
      <c r="I143" s="216"/>
      <c r="J143" s="212"/>
      <c r="K143" s="212"/>
      <c r="L143" s="217"/>
      <c r="M143" s="218"/>
      <c r="N143" s="219"/>
      <c r="O143" s="219"/>
      <c r="P143" s="219"/>
      <c r="Q143" s="219"/>
      <c r="R143" s="219"/>
      <c r="S143" s="219"/>
      <c r="T143" s="220"/>
      <c r="AT143" s="221" t="s">
        <v>161</v>
      </c>
      <c r="AU143" s="221" t="s">
        <v>83</v>
      </c>
      <c r="AV143" s="13" t="s">
        <v>81</v>
      </c>
      <c r="AW143" s="13" t="s">
        <v>36</v>
      </c>
      <c r="AX143" s="13" t="s">
        <v>74</v>
      </c>
      <c r="AY143" s="221" t="s">
        <v>152</v>
      </c>
    </row>
    <row r="144" spans="1:65" s="13" customFormat="1" ht="22.5">
      <c r="B144" s="211"/>
      <c r="C144" s="212"/>
      <c r="D144" s="213" t="s">
        <v>161</v>
      </c>
      <c r="E144" s="214" t="s">
        <v>21</v>
      </c>
      <c r="F144" s="215" t="s">
        <v>175</v>
      </c>
      <c r="G144" s="212"/>
      <c r="H144" s="214" t="s">
        <v>21</v>
      </c>
      <c r="I144" s="216"/>
      <c r="J144" s="212"/>
      <c r="K144" s="212"/>
      <c r="L144" s="217"/>
      <c r="M144" s="218"/>
      <c r="N144" s="219"/>
      <c r="O144" s="219"/>
      <c r="P144" s="219"/>
      <c r="Q144" s="219"/>
      <c r="R144" s="219"/>
      <c r="S144" s="219"/>
      <c r="T144" s="220"/>
      <c r="AT144" s="221" t="s">
        <v>161</v>
      </c>
      <c r="AU144" s="221" t="s">
        <v>83</v>
      </c>
      <c r="AV144" s="13" t="s">
        <v>81</v>
      </c>
      <c r="AW144" s="13" t="s">
        <v>36</v>
      </c>
      <c r="AX144" s="13" t="s">
        <v>74</v>
      </c>
      <c r="AY144" s="221" t="s">
        <v>152</v>
      </c>
    </row>
    <row r="145" spans="1:65" s="13" customFormat="1">
      <c r="B145" s="211"/>
      <c r="C145" s="212"/>
      <c r="D145" s="213" t="s">
        <v>161</v>
      </c>
      <c r="E145" s="214" t="s">
        <v>21</v>
      </c>
      <c r="F145" s="215" t="s">
        <v>207</v>
      </c>
      <c r="G145" s="212"/>
      <c r="H145" s="214" t="s">
        <v>21</v>
      </c>
      <c r="I145" s="216"/>
      <c r="J145" s="212"/>
      <c r="K145" s="212"/>
      <c r="L145" s="217"/>
      <c r="M145" s="218"/>
      <c r="N145" s="219"/>
      <c r="O145" s="219"/>
      <c r="P145" s="219"/>
      <c r="Q145" s="219"/>
      <c r="R145" s="219"/>
      <c r="S145" s="219"/>
      <c r="T145" s="220"/>
      <c r="AT145" s="221" t="s">
        <v>161</v>
      </c>
      <c r="AU145" s="221" t="s">
        <v>83</v>
      </c>
      <c r="AV145" s="13" t="s">
        <v>81</v>
      </c>
      <c r="AW145" s="13" t="s">
        <v>36</v>
      </c>
      <c r="AX145" s="13" t="s">
        <v>74</v>
      </c>
      <c r="AY145" s="221" t="s">
        <v>152</v>
      </c>
    </row>
    <row r="146" spans="1:65" s="14" customFormat="1" ht="22.5">
      <c r="B146" s="222"/>
      <c r="C146" s="223"/>
      <c r="D146" s="213" t="s">
        <v>161</v>
      </c>
      <c r="E146" s="224" t="s">
        <v>21</v>
      </c>
      <c r="F146" s="225" t="s">
        <v>181</v>
      </c>
      <c r="G146" s="223"/>
      <c r="H146" s="226">
        <v>47.978999999999999</v>
      </c>
      <c r="I146" s="227"/>
      <c r="J146" s="223"/>
      <c r="K146" s="223"/>
      <c r="L146" s="228"/>
      <c r="M146" s="229"/>
      <c r="N146" s="230"/>
      <c r="O146" s="230"/>
      <c r="P146" s="230"/>
      <c r="Q146" s="230"/>
      <c r="R146" s="230"/>
      <c r="S146" s="230"/>
      <c r="T146" s="231"/>
      <c r="AT146" s="232" t="s">
        <v>161</v>
      </c>
      <c r="AU146" s="232" t="s">
        <v>83</v>
      </c>
      <c r="AV146" s="14" t="s">
        <v>83</v>
      </c>
      <c r="AW146" s="14" t="s">
        <v>36</v>
      </c>
      <c r="AX146" s="14" t="s">
        <v>74</v>
      </c>
      <c r="AY146" s="232" t="s">
        <v>152</v>
      </c>
    </row>
    <row r="147" spans="1:65" s="14" customFormat="1">
      <c r="B147" s="222"/>
      <c r="C147" s="223"/>
      <c r="D147" s="213" t="s">
        <v>161</v>
      </c>
      <c r="E147" s="224" t="s">
        <v>21</v>
      </c>
      <c r="F147" s="225" t="s">
        <v>182</v>
      </c>
      <c r="G147" s="223"/>
      <c r="H147" s="226">
        <v>15.875999999999999</v>
      </c>
      <c r="I147" s="227"/>
      <c r="J147" s="223"/>
      <c r="K147" s="223"/>
      <c r="L147" s="228"/>
      <c r="M147" s="229"/>
      <c r="N147" s="230"/>
      <c r="O147" s="230"/>
      <c r="P147" s="230"/>
      <c r="Q147" s="230"/>
      <c r="R147" s="230"/>
      <c r="S147" s="230"/>
      <c r="T147" s="231"/>
      <c r="AT147" s="232" t="s">
        <v>161</v>
      </c>
      <c r="AU147" s="232" t="s">
        <v>83</v>
      </c>
      <c r="AV147" s="14" t="s">
        <v>83</v>
      </c>
      <c r="AW147" s="14" t="s">
        <v>36</v>
      </c>
      <c r="AX147" s="14" t="s">
        <v>74</v>
      </c>
      <c r="AY147" s="232" t="s">
        <v>152</v>
      </c>
    </row>
    <row r="148" spans="1:65" s="14" customFormat="1" ht="22.5">
      <c r="B148" s="222"/>
      <c r="C148" s="223"/>
      <c r="D148" s="213" t="s">
        <v>161</v>
      </c>
      <c r="E148" s="224" t="s">
        <v>21</v>
      </c>
      <c r="F148" s="225" t="s">
        <v>183</v>
      </c>
      <c r="G148" s="223"/>
      <c r="H148" s="226">
        <v>52.848999999999997</v>
      </c>
      <c r="I148" s="227"/>
      <c r="J148" s="223"/>
      <c r="K148" s="223"/>
      <c r="L148" s="228"/>
      <c r="M148" s="229"/>
      <c r="N148" s="230"/>
      <c r="O148" s="230"/>
      <c r="P148" s="230"/>
      <c r="Q148" s="230"/>
      <c r="R148" s="230"/>
      <c r="S148" s="230"/>
      <c r="T148" s="231"/>
      <c r="AT148" s="232" t="s">
        <v>161</v>
      </c>
      <c r="AU148" s="232" t="s">
        <v>83</v>
      </c>
      <c r="AV148" s="14" t="s">
        <v>83</v>
      </c>
      <c r="AW148" s="14" t="s">
        <v>36</v>
      </c>
      <c r="AX148" s="14" t="s">
        <v>74</v>
      </c>
      <c r="AY148" s="232" t="s">
        <v>152</v>
      </c>
    </row>
    <row r="149" spans="1:65" s="14" customFormat="1">
      <c r="B149" s="222"/>
      <c r="C149" s="223"/>
      <c r="D149" s="213" t="s">
        <v>161</v>
      </c>
      <c r="E149" s="224" t="s">
        <v>21</v>
      </c>
      <c r="F149" s="225" t="s">
        <v>208</v>
      </c>
      <c r="G149" s="223"/>
      <c r="H149" s="226">
        <v>6</v>
      </c>
      <c r="I149" s="227"/>
      <c r="J149" s="223"/>
      <c r="K149" s="223"/>
      <c r="L149" s="228"/>
      <c r="M149" s="229"/>
      <c r="N149" s="230"/>
      <c r="O149" s="230"/>
      <c r="P149" s="230"/>
      <c r="Q149" s="230"/>
      <c r="R149" s="230"/>
      <c r="S149" s="230"/>
      <c r="T149" s="231"/>
      <c r="AT149" s="232" t="s">
        <v>161</v>
      </c>
      <c r="AU149" s="232" t="s">
        <v>83</v>
      </c>
      <c r="AV149" s="14" t="s">
        <v>83</v>
      </c>
      <c r="AW149" s="14" t="s">
        <v>36</v>
      </c>
      <c r="AX149" s="14" t="s">
        <v>74</v>
      </c>
      <c r="AY149" s="232" t="s">
        <v>152</v>
      </c>
    </row>
    <row r="150" spans="1:65" s="15" customFormat="1">
      <c r="B150" s="233"/>
      <c r="C150" s="234"/>
      <c r="D150" s="213" t="s">
        <v>161</v>
      </c>
      <c r="E150" s="235" t="s">
        <v>21</v>
      </c>
      <c r="F150" s="236" t="s">
        <v>184</v>
      </c>
      <c r="G150" s="234"/>
      <c r="H150" s="237">
        <v>122.70399999999999</v>
      </c>
      <c r="I150" s="238"/>
      <c r="J150" s="234"/>
      <c r="K150" s="234"/>
      <c r="L150" s="239"/>
      <c r="M150" s="240"/>
      <c r="N150" s="241"/>
      <c r="O150" s="241"/>
      <c r="P150" s="241"/>
      <c r="Q150" s="241"/>
      <c r="R150" s="241"/>
      <c r="S150" s="241"/>
      <c r="T150" s="242"/>
      <c r="AT150" s="243" t="s">
        <v>161</v>
      </c>
      <c r="AU150" s="243" t="s">
        <v>83</v>
      </c>
      <c r="AV150" s="15" t="s">
        <v>159</v>
      </c>
      <c r="AW150" s="15" t="s">
        <v>36</v>
      </c>
      <c r="AX150" s="15" t="s">
        <v>81</v>
      </c>
      <c r="AY150" s="243" t="s">
        <v>152</v>
      </c>
    </row>
    <row r="151" spans="1:65" s="2" customFormat="1" ht="36" customHeight="1">
      <c r="A151" s="37"/>
      <c r="B151" s="38"/>
      <c r="C151" s="198" t="s">
        <v>209</v>
      </c>
      <c r="D151" s="198" t="s">
        <v>154</v>
      </c>
      <c r="E151" s="199" t="s">
        <v>210</v>
      </c>
      <c r="F151" s="200" t="s">
        <v>211</v>
      </c>
      <c r="G151" s="201" t="s">
        <v>212</v>
      </c>
      <c r="H151" s="202">
        <v>5</v>
      </c>
      <c r="I151" s="203"/>
      <c r="J151" s="204">
        <f>ROUND(I151*H151,2)</f>
        <v>0</v>
      </c>
      <c r="K151" s="200" t="s">
        <v>158</v>
      </c>
      <c r="L151" s="42"/>
      <c r="M151" s="205" t="s">
        <v>21</v>
      </c>
      <c r="N151" s="206" t="s">
        <v>45</v>
      </c>
      <c r="O151" s="68"/>
      <c r="P151" s="207">
        <f>O151*H151</f>
        <v>0</v>
      </c>
      <c r="Q151" s="207">
        <v>0</v>
      </c>
      <c r="R151" s="207">
        <f>Q151*H151</f>
        <v>0</v>
      </c>
      <c r="S151" s="207">
        <v>0</v>
      </c>
      <c r="T151" s="208">
        <f>S151*H151</f>
        <v>0</v>
      </c>
      <c r="U151" s="37"/>
      <c r="V151" s="37"/>
      <c r="W151" s="37"/>
      <c r="X151" s="37"/>
      <c r="Y151" s="37"/>
      <c r="Z151" s="37"/>
      <c r="AA151" s="37"/>
      <c r="AB151" s="37"/>
      <c r="AC151" s="37"/>
      <c r="AD151" s="37"/>
      <c r="AE151" s="37"/>
      <c r="AR151" s="209" t="s">
        <v>159</v>
      </c>
      <c r="AT151" s="209" t="s">
        <v>154</v>
      </c>
      <c r="AU151" s="209" t="s">
        <v>83</v>
      </c>
      <c r="AY151" s="19" t="s">
        <v>152</v>
      </c>
      <c r="BE151" s="210">
        <f>IF(N151="základní",J151,0)</f>
        <v>0</v>
      </c>
      <c r="BF151" s="210">
        <f>IF(N151="snížená",J151,0)</f>
        <v>0</v>
      </c>
      <c r="BG151" s="210">
        <f>IF(N151="zákl. přenesená",J151,0)</f>
        <v>0</v>
      </c>
      <c r="BH151" s="210">
        <f>IF(N151="sníž. přenesená",J151,0)</f>
        <v>0</v>
      </c>
      <c r="BI151" s="210">
        <f>IF(N151="nulová",J151,0)</f>
        <v>0</v>
      </c>
      <c r="BJ151" s="19" t="s">
        <v>81</v>
      </c>
      <c r="BK151" s="210">
        <f>ROUND(I151*H151,2)</f>
        <v>0</v>
      </c>
      <c r="BL151" s="19" t="s">
        <v>159</v>
      </c>
      <c r="BM151" s="209" t="s">
        <v>213</v>
      </c>
    </row>
    <row r="152" spans="1:65" s="13" customFormat="1">
      <c r="B152" s="211"/>
      <c r="C152" s="212"/>
      <c r="D152" s="213" t="s">
        <v>161</v>
      </c>
      <c r="E152" s="214" t="s">
        <v>21</v>
      </c>
      <c r="F152" s="215" t="s">
        <v>214</v>
      </c>
      <c r="G152" s="212"/>
      <c r="H152" s="214" t="s">
        <v>21</v>
      </c>
      <c r="I152" s="216"/>
      <c r="J152" s="212"/>
      <c r="K152" s="212"/>
      <c r="L152" s="217"/>
      <c r="M152" s="218"/>
      <c r="N152" s="219"/>
      <c r="O152" s="219"/>
      <c r="P152" s="219"/>
      <c r="Q152" s="219"/>
      <c r="R152" s="219"/>
      <c r="S152" s="219"/>
      <c r="T152" s="220"/>
      <c r="AT152" s="221" t="s">
        <v>161</v>
      </c>
      <c r="AU152" s="221" t="s">
        <v>83</v>
      </c>
      <c r="AV152" s="13" t="s">
        <v>81</v>
      </c>
      <c r="AW152" s="13" t="s">
        <v>36</v>
      </c>
      <c r="AX152" s="13" t="s">
        <v>74</v>
      </c>
      <c r="AY152" s="221" t="s">
        <v>152</v>
      </c>
    </row>
    <row r="153" spans="1:65" s="14" customFormat="1">
      <c r="B153" s="222"/>
      <c r="C153" s="223"/>
      <c r="D153" s="213" t="s">
        <v>161</v>
      </c>
      <c r="E153" s="224" t="s">
        <v>21</v>
      </c>
      <c r="F153" s="225" t="s">
        <v>215</v>
      </c>
      <c r="G153" s="223"/>
      <c r="H153" s="226">
        <v>5</v>
      </c>
      <c r="I153" s="227"/>
      <c r="J153" s="223"/>
      <c r="K153" s="223"/>
      <c r="L153" s="228"/>
      <c r="M153" s="229"/>
      <c r="N153" s="230"/>
      <c r="O153" s="230"/>
      <c r="P153" s="230"/>
      <c r="Q153" s="230"/>
      <c r="R153" s="230"/>
      <c r="S153" s="230"/>
      <c r="T153" s="231"/>
      <c r="AT153" s="232" t="s">
        <v>161</v>
      </c>
      <c r="AU153" s="232" t="s">
        <v>83</v>
      </c>
      <c r="AV153" s="14" t="s">
        <v>83</v>
      </c>
      <c r="AW153" s="14" t="s">
        <v>36</v>
      </c>
      <c r="AX153" s="14" t="s">
        <v>81</v>
      </c>
      <c r="AY153" s="232" t="s">
        <v>152</v>
      </c>
    </row>
    <row r="154" spans="1:65" s="2" customFormat="1" ht="24" customHeight="1">
      <c r="A154" s="37"/>
      <c r="B154" s="38"/>
      <c r="C154" s="198" t="s">
        <v>216</v>
      </c>
      <c r="D154" s="198" t="s">
        <v>154</v>
      </c>
      <c r="E154" s="199" t="s">
        <v>217</v>
      </c>
      <c r="F154" s="200" t="s">
        <v>218</v>
      </c>
      <c r="G154" s="201" t="s">
        <v>219</v>
      </c>
      <c r="H154" s="202">
        <v>200</v>
      </c>
      <c r="I154" s="203"/>
      <c r="J154" s="204">
        <f>ROUND(I154*H154,2)</f>
        <v>0</v>
      </c>
      <c r="K154" s="200" t="s">
        <v>158</v>
      </c>
      <c r="L154" s="42"/>
      <c r="M154" s="205" t="s">
        <v>21</v>
      </c>
      <c r="N154" s="206" t="s">
        <v>45</v>
      </c>
      <c r="O154" s="68"/>
      <c r="P154" s="207">
        <f>O154*H154</f>
        <v>0</v>
      </c>
      <c r="Q154" s="207">
        <v>0</v>
      </c>
      <c r="R154" s="207">
        <f>Q154*H154</f>
        <v>0</v>
      </c>
      <c r="S154" s="207">
        <v>0</v>
      </c>
      <c r="T154" s="208">
        <f>S154*H154</f>
        <v>0</v>
      </c>
      <c r="U154" s="37"/>
      <c r="V154" s="37"/>
      <c r="W154" s="37"/>
      <c r="X154" s="37"/>
      <c r="Y154" s="37"/>
      <c r="Z154" s="37"/>
      <c r="AA154" s="37"/>
      <c r="AB154" s="37"/>
      <c r="AC154" s="37"/>
      <c r="AD154" s="37"/>
      <c r="AE154" s="37"/>
      <c r="AR154" s="209" t="s">
        <v>159</v>
      </c>
      <c r="AT154" s="209" t="s">
        <v>154</v>
      </c>
      <c r="AU154" s="209" t="s">
        <v>83</v>
      </c>
      <c r="AY154" s="19" t="s">
        <v>152</v>
      </c>
      <c r="BE154" s="210">
        <f>IF(N154="základní",J154,0)</f>
        <v>0</v>
      </c>
      <c r="BF154" s="210">
        <f>IF(N154="snížená",J154,0)</f>
        <v>0</v>
      </c>
      <c r="BG154" s="210">
        <f>IF(N154="zákl. přenesená",J154,0)</f>
        <v>0</v>
      </c>
      <c r="BH154" s="210">
        <f>IF(N154="sníž. přenesená",J154,0)</f>
        <v>0</v>
      </c>
      <c r="BI154" s="210">
        <f>IF(N154="nulová",J154,0)</f>
        <v>0</v>
      </c>
      <c r="BJ154" s="19" t="s">
        <v>81</v>
      </c>
      <c r="BK154" s="210">
        <f>ROUND(I154*H154,2)</f>
        <v>0</v>
      </c>
      <c r="BL154" s="19" t="s">
        <v>159</v>
      </c>
      <c r="BM154" s="209" t="s">
        <v>220</v>
      </c>
    </row>
    <row r="155" spans="1:65" s="14" customFormat="1" ht="22.5">
      <c r="B155" s="222"/>
      <c r="C155" s="223"/>
      <c r="D155" s="213" t="s">
        <v>161</v>
      </c>
      <c r="E155" s="224" t="s">
        <v>21</v>
      </c>
      <c r="F155" s="225" t="s">
        <v>221</v>
      </c>
      <c r="G155" s="223"/>
      <c r="H155" s="226">
        <v>200</v>
      </c>
      <c r="I155" s="227"/>
      <c r="J155" s="223"/>
      <c r="K155" s="223"/>
      <c r="L155" s="228"/>
      <c r="M155" s="229"/>
      <c r="N155" s="230"/>
      <c r="O155" s="230"/>
      <c r="P155" s="230"/>
      <c r="Q155" s="230"/>
      <c r="R155" s="230"/>
      <c r="S155" s="230"/>
      <c r="T155" s="231"/>
      <c r="AT155" s="232" t="s">
        <v>161</v>
      </c>
      <c r="AU155" s="232" t="s">
        <v>83</v>
      </c>
      <c r="AV155" s="14" t="s">
        <v>83</v>
      </c>
      <c r="AW155" s="14" t="s">
        <v>36</v>
      </c>
      <c r="AX155" s="14" t="s">
        <v>81</v>
      </c>
      <c r="AY155" s="232" t="s">
        <v>152</v>
      </c>
    </row>
    <row r="156" spans="1:65" s="12" customFormat="1" ht="22.9" customHeight="1">
      <c r="B156" s="182"/>
      <c r="C156" s="183"/>
      <c r="D156" s="184" t="s">
        <v>73</v>
      </c>
      <c r="E156" s="196" t="s">
        <v>83</v>
      </c>
      <c r="F156" s="196" t="s">
        <v>222</v>
      </c>
      <c r="G156" s="183"/>
      <c r="H156" s="183"/>
      <c r="I156" s="186"/>
      <c r="J156" s="197">
        <f>BK156</f>
        <v>0</v>
      </c>
      <c r="K156" s="183"/>
      <c r="L156" s="188"/>
      <c r="M156" s="189"/>
      <c r="N156" s="190"/>
      <c r="O156" s="190"/>
      <c r="P156" s="191">
        <f>SUM(P157:P202)</f>
        <v>0</v>
      </c>
      <c r="Q156" s="190"/>
      <c r="R156" s="191">
        <f>SUM(R157:R202)</f>
        <v>184.57674326999998</v>
      </c>
      <c r="S156" s="190"/>
      <c r="T156" s="192">
        <f>SUM(T157:T202)</f>
        <v>0</v>
      </c>
      <c r="AR156" s="193" t="s">
        <v>81</v>
      </c>
      <c r="AT156" s="194" t="s">
        <v>73</v>
      </c>
      <c r="AU156" s="194" t="s">
        <v>81</v>
      </c>
      <c r="AY156" s="193" t="s">
        <v>152</v>
      </c>
      <c r="BK156" s="195">
        <f>SUM(BK157:BK202)</f>
        <v>0</v>
      </c>
    </row>
    <row r="157" spans="1:65" s="2" customFormat="1" ht="24" customHeight="1">
      <c r="A157" s="37"/>
      <c r="B157" s="38"/>
      <c r="C157" s="198" t="s">
        <v>223</v>
      </c>
      <c r="D157" s="198" t="s">
        <v>154</v>
      </c>
      <c r="E157" s="199" t="s">
        <v>224</v>
      </c>
      <c r="F157" s="200" t="s">
        <v>225</v>
      </c>
      <c r="G157" s="201" t="s">
        <v>157</v>
      </c>
      <c r="H157" s="202">
        <v>22.641999999999999</v>
      </c>
      <c r="I157" s="203"/>
      <c r="J157" s="204">
        <f>ROUND(I157*H157,2)</f>
        <v>0</v>
      </c>
      <c r="K157" s="200" t="s">
        <v>158</v>
      </c>
      <c r="L157" s="42"/>
      <c r="M157" s="205" t="s">
        <v>21</v>
      </c>
      <c r="N157" s="206" t="s">
        <v>45</v>
      </c>
      <c r="O157" s="68"/>
      <c r="P157" s="207">
        <f>O157*H157</f>
        <v>0</v>
      </c>
      <c r="Q157" s="207">
        <v>1.98</v>
      </c>
      <c r="R157" s="207">
        <f>Q157*H157</f>
        <v>44.831159999999997</v>
      </c>
      <c r="S157" s="207">
        <v>0</v>
      </c>
      <c r="T157" s="208">
        <f>S157*H157</f>
        <v>0</v>
      </c>
      <c r="U157" s="37"/>
      <c r="V157" s="37"/>
      <c r="W157" s="37"/>
      <c r="X157" s="37"/>
      <c r="Y157" s="37"/>
      <c r="Z157" s="37"/>
      <c r="AA157" s="37"/>
      <c r="AB157" s="37"/>
      <c r="AC157" s="37"/>
      <c r="AD157" s="37"/>
      <c r="AE157" s="37"/>
      <c r="AR157" s="209" t="s">
        <v>159</v>
      </c>
      <c r="AT157" s="209" t="s">
        <v>154</v>
      </c>
      <c r="AU157" s="209" t="s">
        <v>83</v>
      </c>
      <c r="AY157" s="19" t="s">
        <v>152</v>
      </c>
      <c r="BE157" s="210">
        <f>IF(N157="základní",J157,0)</f>
        <v>0</v>
      </c>
      <c r="BF157" s="210">
        <f>IF(N157="snížená",J157,0)</f>
        <v>0</v>
      </c>
      <c r="BG157" s="210">
        <f>IF(N157="zákl. přenesená",J157,0)</f>
        <v>0</v>
      </c>
      <c r="BH157" s="210">
        <f>IF(N157="sníž. přenesená",J157,0)</f>
        <v>0</v>
      </c>
      <c r="BI157" s="210">
        <f>IF(N157="nulová",J157,0)</f>
        <v>0</v>
      </c>
      <c r="BJ157" s="19" t="s">
        <v>81</v>
      </c>
      <c r="BK157" s="210">
        <f>ROUND(I157*H157,2)</f>
        <v>0</v>
      </c>
      <c r="BL157" s="19" t="s">
        <v>159</v>
      </c>
      <c r="BM157" s="209" t="s">
        <v>226</v>
      </c>
    </row>
    <row r="158" spans="1:65" s="13" customFormat="1">
      <c r="B158" s="211"/>
      <c r="C158" s="212"/>
      <c r="D158" s="213" t="s">
        <v>161</v>
      </c>
      <c r="E158" s="214" t="s">
        <v>21</v>
      </c>
      <c r="F158" s="215" t="s">
        <v>174</v>
      </c>
      <c r="G158" s="212"/>
      <c r="H158" s="214" t="s">
        <v>21</v>
      </c>
      <c r="I158" s="216"/>
      <c r="J158" s="212"/>
      <c r="K158" s="212"/>
      <c r="L158" s="217"/>
      <c r="M158" s="218"/>
      <c r="N158" s="219"/>
      <c r="O158" s="219"/>
      <c r="P158" s="219"/>
      <c r="Q158" s="219"/>
      <c r="R158" s="219"/>
      <c r="S158" s="219"/>
      <c r="T158" s="220"/>
      <c r="AT158" s="221" t="s">
        <v>161</v>
      </c>
      <c r="AU158" s="221" t="s">
        <v>83</v>
      </c>
      <c r="AV158" s="13" t="s">
        <v>81</v>
      </c>
      <c r="AW158" s="13" t="s">
        <v>36</v>
      </c>
      <c r="AX158" s="13" t="s">
        <v>74</v>
      </c>
      <c r="AY158" s="221" t="s">
        <v>152</v>
      </c>
    </row>
    <row r="159" spans="1:65" s="13" customFormat="1">
      <c r="B159" s="211"/>
      <c r="C159" s="212"/>
      <c r="D159" s="213" t="s">
        <v>161</v>
      </c>
      <c r="E159" s="214" t="s">
        <v>21</v>
      </c>
      <c r="F159" s="215" t="s">
        <v>227</v>
      </c>
      <c r="G159" s="212"/>
      <c r="H159" s="214" t="s">
        <v>21</v>
      </c>
      <c r="I159" s="216"/>
      <c r="J159" s="212"/>
      <c r="K159" s="212"/>
      <c r="L159" s="217"/>
      <c r="M159" s="218"/>
      <c r="N159" s="219"/>
      <c r="O159" s="219"/>
      <c r="P159" s="219"/>
      <c r="Q159" s="219"/>
      <c r="R159" s="219"/>
      <c r="S159" s="219"/>
      <c r="T159" s="220"/>
      <c r="AT159" s="221" t="s">
        <v>161</v>
      </c>
      <c r="AU159" s="221" t="s">
        <v>83</v>
      </c>
      <c r="AV159" s="13" t="s">
        <v>81</v>
      </c>
      <c r="AW159" s="13" t="s">
        <v>36</v>
      </c>
      <c r="AX159" s="13" t="s">
        <v>74</v>
      </c>
      <c r="AY159" s="221" t="s">
        <v>152</v>
      </c>
    </row>
    <row r="160" spans="1:65" s="14" customFormat="1">
      <c r="B160" s="222"/>
      <c r="C160" s="223"/>
      <c r="D160" s="213" t="s">
        <v>161</v>
      </c>
      <c r="E160" s="224" t="s">
        <v>21</v>
      </c>
      <c r="F160" s="225" t="s">
        <v>228</v>
      </c>
      <c r="G160" s="223"/>
      <c r="H160" s="226">
        <v>18.53</v>
      </c>
      <c r="I160" s="227"/>
      <c r="J160" s="223"/>
      <c r="K160" s="223"/>
      <c r="L160" s="228"/>
      <c r="M160" s="229"/>
      <c r="N160" s="230"/>
      <c r="O160" s="230"/>
      <c r="P160" s="230"/>
      <c r="Q160" s="230"/>
      <c r="R160" s="230"/>
      <c r="S160" s="230"/>
      <c r="T160" s="231"/>
      <c r="AT160" s="232" t="s">
        <v>161</v>
      </c>
      <c r="AU160" s="232" t="s">
        <v>83</v>
      </c>
      <c r="AV160" s="14" t="s">
        <v>83</v>
      </c>
      <c r="AW160" s="14" t="s">
        <v>36</v>
      </c>
      <c r="AX160" s="14" t="s">
        <v>74</v>
      </c>
      <c r="AY160" s="232" t="s">
        <v>152</v>
      </c>
    </row>
    <row r="161" spans="1:65" s="14" customFormat="1" ht="22.5">
      <c r="B161" s="222"/>
      <c r="C161" s="223"/>
      <c r="D161" s="213" t="s">
        <v>161</v>
      </c>
      <c r="E161" s="224" t="s">
        <v>21</v>
      </c>
      <c r="F161" s="225" t="s">
        <v>229</v>
      </c>
      <c r="G161" s="223"/>
      <c r="H161" s="226">
        <v>4.1120000000000001</v>
      </c>
      <c r="I161" s="227"/>
      <c r="J161" s="223"/>
      <c r="K161" s="223"/>
      <c r="L161" s="228"/>
      <c r="M161" s="229"/>
      <c r="N161" s="230"/>
      <c r="O161" s="230"/>
      <c r="P161" s="230"/>
      <c r="Q161" s="230"/>
      <c r="R161" s="230"/>
      <c r="S161" s="230"/>
      <c r="T161" s="231"/>
      <c r="AT161" s="232" t="s">
        <v>161</v>
      </c>
      <c r="AU161" s="232" t="s">
        <v>83</v>
      </c>
      <c r="AV161" s="14" t="s">
        <v>83</v>
      </c>
      <c r="AW161" s="14" t="s">
        <v>36</v>
      </c>
      <c r="AX161" s="14" t="s">
        <v>74</v>
      </c>
      <c r="AY161" s="232" t="s">
        <v>152</v>
      </c>
    </row>
    <row r="162" spans="1:65" s="15" customFormat="1">
      <c r="B162" s="233"/>
      <c r="C162" s="234"/>
      <c r="D162" s="213" t="s">
        <v>161</v>
      </c>
      <c r="E162" s="235" t="s">
        <v>21</v>
      </c>
      <c r="F162" s="236" t="s">
        <v>184</v>
      </c>
      <c r="G162" s="234"/>
      <c r="H162" s="237">
        <v>22.642000000000003</v>
      </c>
      <c r="I162" s="238"/>
      <c r="J162" s="234"/>
      <c r="K162" s="234"/>
      <c r="L162" s="239"/>
      <c r="M162" s="240"/>
      <c r="N162" s="241"/>
      <c r="O162" s="241"/>
      <c r="P162" s="241"/>
      <c r="Q162" s="241"/>
      <c r="R162" s="241"/>
      <c r="S162" s="241"/>
      <c r="T162" s="242"/>
      <c r="AT162" s="243" t="s">
        <v>161</v>
      </c>
      <c r="AU162" s="243" t="s">
        <v>83</v>
      </c>
      <c r="AV162" s="15" t="s">
        <v>159</v>
      </c>
      <c r="AW162" s="15" t="s">
        <v>36</v>
      </c>
      <c r="AX162" s="15" t="s">
        <v>81</v>
      </c>
      <c r="AY162" s="243" t="s">
        <v>152</v>
      </c>
    </row>
    <row r="163" spans="1:65" s="2" customFormat="1" ht="24" customHeight="1">
      <c r="A163" s="37"/>
      <c r="B163" s="38"/>
      <c r="C163" s="198" t="s">
        <v>230</v>
      </c>
      <c r="D163" s="198" t="s">
        <v>154</v>
      </c>
      <c r="E163" s="199" t="s">
        <v>231</v>
      </c>
      <c r="F163" s="200" t="s">
        <v>232</v>
      </c>
      <c r="G163" s="201" t="s">
        <v>157</v>
      </c>
      <c r="H163" s="202">
        <v>19.552</v>
      </c>
      <c r="I163" s="203"/>
      <c r="J163" s="204">
        <f>ROUND(I163*H163,2)</f>
        <v>0</v>
      </c>
      <c r="K163" s="200" t="s">
        <v>158</v>
      </c>
      <c r="L163" s="42"/>
      <c r="M163" s="205" t="s">
        <v>21</v>
      </c>
      <c r="N163" s="206" t="s">
        <v>45</v>
      </c>
      <c r="O163" s="68"/>
      <c r="P163" s="207">
        <f>O163*H163</f>
        <v>0</v>
      </c>
      <c r="Q163" s="207">
        <v>2.45329</v>
      </c>
      <c r="R163" s="207">
        <f>Q163*H163</f>
        <v>47.966726080000001</v>
      </c>
      <c r="S163" s="207">
        <v>0</v>
      </c>
      <c r="T163" s="208">
        <f>S163*H163</f>
        <v>0</v>
      </c>
      <c r="U163" s="37"/>
      <c r="V163" s="37"/>
      <c r="W163" s="37"/>
      <c r="X163" s="37"/>
      <c r="Y163" s="37"/>
      <c r="Z163" s="37"/>
      <c r="AA163" s="37"/>
      <c r="AB163" s="37"/>
      <c r="AC163" s="37"/>
      <c r="AD163" s="37"/>
      <c r="AE163" s="37"/>
      <c r="AR163" s="209" t="s">
        <v>159</v>
      </c>
      <c r="AT163" s="209" t="s">
        <v>154</v>
      </c>
      <c r="AU163" s="209" t="s">
        <v>83</v>
      </c>
      <c r="AY163" s="19" t="s">
        <v>152</v>
      </c>
      <c r="BE163" s="210">
        <f>IF(N163="základní",J163,0)</f>
        <v>0</v>
      </c>
      <c r="BF163" s="210">
        <f>IF(N163="snížená",J163,0)</f>
        <v>0</v>
      </c>
      <c r="BG163" s="210">
        <f>IF(N163="zákl. přenesená",J163,0)</f>
        <v>0</v>
      </c>
      <c r="BH163" s="210">
        <f>IF(N163="sníž. přenesená",J163,0)</f>
        <v>0</v>
      </c>
      <c r="BI163" s="210">
        <f>IF(N163="nulová",J163,0)</f>
        <v>0</v>
      </c>
      <c r="BJ163" s="19" t="s">
        <v>81</v>
      </c>
      <c r="BK163" s="210">
        <f>ROUND(I163*H163,2)</f>
        <v>0</v>
      </c>
      <c r="BL163" s="19" t="s">
        <v>159</v>
      </c>
      <c r="BM163" s="209" t="s">
        <v>233</v>
      </c>
    </row>
    <row r="164" spans="1:65" s="13" customFormat="1">
      <c r="B164" s="211"/>
      <c r="C164" s="212"/>
      <c r="D164" s="213" t="s">
        <v>161</v>
      </c>
      <c r="E164" s="214" t="s">
        <v>21</v>
      </c>
      <c r="F164" s="215" t="s">
        <v>234</v>
      </c>
      <c r="G164" s="212"/>
      <c r="H164" s="214" t="s">
        <v>21</v>
      </c>
      <c r="I164" s="216"/>
      <c r="J164" s="212"/>
      <c r="K164" s="212"/>
      <c r="L164" s="217"/>
      <c r="M164" s="218"/>
      <c r="N164" s="219"/>
      <c r="O164" s="219"/>
      <c r="P164" s="219"/>
      <c r="Q164" s="219"/>
      <c r="R164" s="219"/>
      <c r="S164" s="219"/>
      <c r="T164" s="220"/>
      <c r="AT164" s="221" t="s">
        <v>161</v>
      </c>
      <c r="AU164" s="221" t="s">
        <v>83</v>
      </c>
      <c r="AV164" s="13" t="s">
        <v>81</v>
      </c>
      <c r="AW164" s="13" t="s">
        <v>36</v>
      </c>
      <c r="AX164" s="13" t="s">
        <v>74</v>
      </c>
      <c r="AY164" s="221" t="s">
        <v>152</v>
      </c>
    </row>
    <row r="165" spans="1:65" s="14" customFormat="1">
      <c r="B165" s="222"/>
      <c r="C165" s="223"/>
      <c r="D165" s="213" t="s">
        <v>161</v>
      </c>
      <c r="E165" s="224" t="s">
        <v>21</v>
      </c>
      <c r="F165" s="225" t="s">
        <v>235</v>
      </c>
      <c r="G165" s="223"/>
      <c r="H165" s="226">
        <v>19.552</v>
      </c>
      <c r="I165" s="227"/>
      <c r="J165" s="223"/>
      <c r="K165" s="223"/>
      <c r="L165" s="228"/>
      <c r="M165" s="229"/>
      <c r="N165" s="230"/>
      <c r="O165" s="230"/>
      <c r="P165" s="230"/>
      <c r="Q165" s="230"/>
      <c r="R165" s="230"/>
      <c r="S165" s="230"/>
      <c r="T165" s="231"/>
      <c r="AT165" s="232" t="s">
        <v>161</v>
      </c>
      <c r="AU165" s="232" t="s">
        <v>83</v>
      </c>
      <c r="AV165" s="14" t="s">
        <v>83</v>
      </c>
      <c r="AW165" s="14" t="s">
        <v>36</v>
      </c>
      <c r="AX165" s="14" t="s">
        <v>81</v>
      </c>
      <c r="AY165" s="232" t="s">
        <v>152</v>
      </c>
    </row>
    <row r="166" spans="1:65" s="2" customFormat="1" ht="16.5" customHeight="1">
      <c r="A166" s="37"/>
      <c r="B166" s="38"/>
      <c r="C166" s="198" t="s">
        <v>236</v>
      </c>
      <c r="D166" s="198" t="s">
        <v>154</v>
      </c>
      <c r="E166" s="199" t="s">
        <v>237</v>
      </c>
      <c r="F166" s="200" t="s">
        <v>238</v>
      </c>
      <c r="G166" s="201" t="s">
        <v>219</v>
      </c>
      <c r="H166" s="202">
        <v>18.239999999999998</v>
      </c>
      <c r="I166" s="203"/>
      <c r="J166" s="204">
        <f>ROUND(I166*H166,2)</f>
        <v>0</v>
      </c>
      <c r="K166" s="200" t="s">
        <v>158</v>
      </c>
      <c r="L166" s="42"/>
      <c r="M166" s="205" t="s">
        <v>21</v>
      </c>
      <c r="N166" s="206" t="s">
        <v>45</v>
      </c>
      <c r="O166" s="68"/>
      <c r="P166" s="207">
        <f>O166*H166</f>
        <v>0</v>
      </c>
      <c r="Q166" s="207">
        <v>2.47E-3</v>
      </c>
      <c r="R166" s="207">
        <f>Q166*H166</f>
        <v>4.5052799999999997E-2</v>
      </c>
      <c r="S166" s="207">
        <v>0</v>
      </c>
      <c r="T166" s="208">
        <f>S166*H166</f>
        <v>0</v>
      </c>
      <c r="U166" s="37"/>
      <c r="V166" s="37"/>
      <c r="W166" s="37"/>
      <c r="X166" s="37"/>
      <c r="Y166" s="37"/>
      <c r="Z166" s="37"/>
      <c r="AA166" s="37"/>
      <c r="AB166" s="37"/>
      <c r="AC166" s="37"/>
      <c r="AD166" s="37"/>
      <c r="AE166" s="37"/>
      <c r="AR166" s="209" t="s">
        <v>159</v>
      </c>
      <c r="AT166" s="209" t="s">
        <v>154</v>
      </c>
      <c r="AU166" s="209" t="s">
        <v>83</v>
      </c>
      <c r="AY166" s="19" t="s">
        <v>152</v>
      </c>
      <c r="BE166" s="210">
        <f>IF(N166="základní",J166,0)</f>
        <v>0</v>
      </c>
      <c r="BF166" s="210">
        <f>IF(N166="snížená",J166,0)</f>
        <v>0</v>
      </c>
      <c r="BG166" s="210">
        <f>IF(N166="zákl. přenesená",J166,0)</f>
        <v>0</v>
      </c>
      <c r="BH166" s="210">
        <f>IF(N166="sníž. přenesená",J166,0)</f>
        <v>0</v>
      </c>
      <c r="BI166" s="210">
        <f>IF(N166="nulová",J166,0)</f>
        <v>0</v>
      </c>
      <c r="BJ166" s="19" t="s">
        <v>81</v>
      </c>
      <c r="BK166" s="210">
        <f>ROUND(I166*H166,2)</f>
        <v>0</v>
      </c>
      <c r="BL166" s="19" t="s">
        <v>159</v>
      </c>
      <c r="BM166" s="209" t="s">
        <v>239</v>
      </c>
    </row>
    <row r="167" spans="1:65" s="13" customFormat="1">
      <c r="B167" s="211"/>
      <c r="C167" s="212"/>
      <c r="D167" s="213" t="s">
        <v>161</v>
      </c>
      <c r="E167" s="214" t="s">
        <v>21</v>
      </c>
      <c r="F167" s="215" t="s">
        <v>240</v>
      </c>
      <c r="G167" s="212"/>
      <c r="H167" s="214" t="s">
        <v>21</v>
      </c>
      <c r="I167" s="216"/>
      <c r="J167" s="212"/>
      <c r="K167" s="212"/>
      <c r="L167" s="217"/>
      <c r="M167" s="218"/>
      <c r="N167" s="219"/>
      <c r="O167" s="219"/>
      <c r="P167" s="219"/>
      <c r="Q167" s="219"/>
      <c r="R167" s="219"/>
      <c r="S167" s="219"/>
      <c r="T167" s="220"/>
      <c r="AT167" s="221" t="s">
        <v>161</v>
      </c>
      <c r="AU167" s="221" t="s">
        <v>83</v>
      </c>
      <c r="AV167" s="13" t="s">
        <v>81</v>
      </c>
      <c r="AW167" s="13" t="s">
        <v>36</v>
      </c>
      <c r="AX167" s="13" t="s">
        <v>74</v>
      </c>
      <c r="AY167" s="221" t="s">
        <v>152</v>
      </c>
    </row>
    <row r="168" spans="1:65" s="14" customFormat="1" ht="22.5">
      <c r="B168" s="222"/>
      <c r="C168" s="223"/>
      <c r="D168" s="213" t="s">
        <v>161</v>
      </c>
      <c r="E168" s="224" t="s">
        <v>21</v>
      </c>
      <c r="F168" s="225" t="s">
        <v>241</v>
      </c>
      <c r="G168" s="223"/>
      <c r="H168" s="226">
        <v>18.239999999999998</v>
      </c>
      <c r="I168" s="227"/>
      <c r="J168" s="223"/>
      <c r="K168" s="223"/>
      <c r="L168" s="228"/>
      <c r="M168" s="229"/>
      <c r="N168" s="230"/>
      <c r="O168" s="230"/>
      <c r="P168" s="230"/>
      <c r="Q168" s="230"/>
      <c r="R168" s="230"/>
      <c r="S168" s="230"/>
      <c r="T168" s="231"/>
      <c r="AT168" s="232" t="s">
        <v>161</v>
      </c>
      <c r="AU168" s="232" t="s">
        <v>83</v>
      </c>
      <c r="AV168" s="14" t="s">
        <v>83</v>
      </c>
      <c r="AW168" s="14" t="s">
        <v>36</v>
      </c>
      <c r="AX168" s="14" t="s">
        <v>81</v>
      </c>
      <c r="AY168" s="232" t="s">
        <v>152</v>
      </c>
    </row>
    <row r="169" spans="1:65" s="2" customFormat="1" ht="16.5" customHeight="1">
      <c r="A169" s="37"/>
      <c r="B169" s="38"/>
      <c r="C169" s="198" t="s">
        <v>242</v>
      </c>
      <c r="D169" s="198" t="s">
        <v>154</v>
      </c>
      <c r="E169" s="199" t="s">
        <v>243</v>
      </c>
      <c r="F169" s="200" t="s">
        <v>244</v>
      </c>
      <c r="G169" s="201" t="s">
        <v>219</v>
      </c>
      <c r="H169" s="202">
        <v>18.239999999999998</v>
      </c>
      <c r="I169" s="203"/>
      <c r="J169" s="204">
        <f>ROUND(I169*H169,2)</f>
        <v>0</v>
      </c>
      <c r="K169" s="200" t="s">
        <v>158</v>
      </c>
      <c r="L169" s="42"/>
      <c r="M169" s="205" t="s">
        <v>21</v>
      </c>
      <c r="N169" s="206" t="s">
        <v>45</v>
      </c>
      <c r="O169" s="68"/>
      <c r="P169" s="207">
        <f>O169*H169</f>
        <v>0</v>
      </c>
      <c r="Q169" s="207">
        <v>0</v>
      </c>
      <c r="R169" s="207">
        <f>Q169*H169</f>
        <v>0</v>
      </c>
      <c r="S169" s="207">
        <v>0</v>
      </c>
      <c r="T169" s="208">
        <f>S169*H169</f>
        <v>0</v>
      </c>
      <c r="U169" s="37"/>
      <c r="V169" s="37"/>
      <c r="W169" s="37"/>
      <c r="X169" s="37"/>
      <c r="Y169" s="37"/>
      <c r="Z169" s="37"/>
      <c r="AA169" s="37"/>
      <c r="AB169" s="37"/>
      <c r="AC169" s="37"/>
      <c r="AD169" s="37"/>
      <c r="AE169" s="37"/>
      <c r="AR169" s="209" t="s">
        <v>159</v>
      </c>
      <c r="AT169" s="209" t="s">
        <v>154</v>
      </c>
      <c r="AU169" s="209" t="s">
        <v>83</v>
      </c>
      <c r="AY169" s="19" t="s">
        <v>152</v>
      </c>
      <c r="BE169" s="210">
        <f>IF(N169="základní",J169,0)</f>
        <v>0</v>
      </c>
      <c r="BF169" s="210">
        <f>IF(N169="snížená",J169,0)</f>
        <v>0</v>
      </c>
      <c r="BG169" s="210">
        <f>IF(N169="zákl. přenesená",J169,0)</f>
        <v>0</v>
      </c>
      <c r="BH169" s="210">
        <f>IF(N169="sníž. přenesená",J169,0)</f>
        <v>0</v>
      </c>
      <c r="BI169" s="210">
        <f>IF(N169="nulová",J169,0)</f>
        <v>0</v>
      </c>
      <c r="BJ169" s="19" t="s">
        <v>81</v>
      </c>
      <c r="BK169" s="210">
        <f>ROUND(I169*H169,2)</f>
        <v>0</v>
      </c>
      <c r="BL169" s="19" t="s">
        <v>159</v>
      </c>
      <c r="BM169" s="209" t="s">
        <v>245</v>
      </c>
    </row>
    <row r="170" spans="1:65" s="14" customFormat="1" ht="22.5">
      <c r="B170" s="222"/>
      <c r="C170" s="223"/>
      <c r="D170" s="213" t="s">
        <v>161</v>
      </c>
      <c r="E170" s="224" t="s">
        <v>21</v>
      </c>
      <c r="F170" s="225" t="s">
        <v>241</v>
      </c>
      <c r="G170" s="223"/>
      <c r="H170" s="226">
        <v>18.239999999999998</v>
      </c>
      <c r="I170" s="227"/>
      <c r="J170" s="223"/>
      <c r="K170" s="223"/>
      <c r="L170" s="228"/>
      <c r="M170" s="229"/>
      <c r="N170" s="230"/>
      <c r="O170" s="230"/>
      <c r="P170" s="230"/>
      <c r="Q170" s="230"/>
      <c r="R170" s="230"/>
      <c r="S170" s="230"/>
      <c r="T170" s="231"/>
      <c r="AT170" s="232" t="s">
        <v>161</v>
      </c>
      <c r="AU170" s="232" t="s">
        <v>83</v>
      </c>
      <c r="AV170" s="14" t="s">
        <v>83</v>
      </c>
      <c r="AW170" s="14" t="s">
        <v>36</v>
      </c>
      <c r="AX170" s="14" t="s">
        <v>81</v>
      </c>
      <c r="AY170" s="232" t="s">
        <v>152</v>
      </c>
    </row>
    <row r="171" spans="1:65" s="2" customFormat="1" ht="24" customHeight="1">
      <c r="A171" s="37"/>
      <c r="B171" s="38"/>
      <c r="C171" s="198" t="s">
        <v>246</v>
      </c>
      <c r="D171" s="198" t="s">
        <v>154</v>
      </c>
      <c r="E171" s="199" t="s">
        <v>247</v>
      </c>
      <c r="F171" s="200" t="s">
        <v>248</v>
      </c>
      <c r="G171" s="201" t="s">
        <v>199</v>
      </c>
      <c r="H171" s="202">
        <v>0.85699999999999998</v>
      </c>
      <c r="I171" s="203"/>
      <c r="J171" s="204">
        <f>ROUND(I171*H171,2)</f>
        <v>0</v>
      </c>
      <c r="K171" s="200" t="s">
        <v>158</v>
      </c>
      <c r="L171" s="42"/>
      <c r="M171" s="205" t="s">
        <v>21</v>
      </c>
      <c r="N171" s="206" t="s">
        <v>45</v>
      </c>
      <c r="O171" s="68"/>
      <c r="P171" s="207">
        <f>O171*H171</f>
        <v>0</v>
      </c>
      <c r="Q171" s="207">
        <v>1.06277</v>
      </c>
      <c r="R171" s="207">
        <f>Q171*H171</f>
        <v>0.91079388999999999</v>
      </c>
      <c r="S171" s="207">
        <v>0</v>
      </c>
      <c r="T171" s="208">
        <f>S171*H171</f>
        <v>0</v>
      </c>
      <c r="U171" s="37"/>
      <c r="V171" s="37"/>
      <c r="W171" s="37"/>
      <c r="X171" s="37"/>
      <c r="Y171" s="37"/>
      <c r="Z171" s="37"/>
      <c r="AA171" s="37"/>
      <c r="AB171" s="37"/>
      <c r="AC171" s="37"/>
      <c r="AD171" s="37"/>
      <c r="AE171" s="37"/>
      <c r="AR171" s="209" t="s">
        <v>159</v>
      </c>
      <c r="AT171" s="209" t="s">
        <v>154</v>
      </c>
      <c r="AU171" s="209" t="s">
        <v>83</v>
      </c>
      <c r="AY171" s="19" t="s">
        <v>152</v>
      </c>
      <c r="BE171" s="210">
        <f>IF(N171="základní",J171,0)</f>
        <v>0</v>
      </c>
      <c r="BF171" s="210">
        <f>IF(N171="snížená",J171,0)</f>
        <v>0</v>
      </c>
      <c r="BG171" s="210">
        <f>IF(N171="zákl. přenesená",J171,0)</f>
        <v>0</v>
      </c>
      <c r="BH171" s="210">
        <f>IF(N171="sníž. přenesená",J171,0)</f>
        <v>0</v>
      </c>
      <c r="BI171" s="210">
        <f>IF(N171="nulová",J171,0)</f>
        <v>0</v>
      </c>
      <c r="BJ171" s="19" t="s">
        <v>81</v>
      </c>
      <c r="BK171" s="210">
        <f>ROUND(I171*H171,2)</f>
        <v>0</v>
      </c>
      <c r="BL171" s="19" t="s">
        <v>159</v>
      </c>
      <c r="BM171" s="209" t="s">
        <v>249</v>
      </c>
    </row>
    <row r="172" spans="1:65" s="13" customFormat="1">
      <c r="B172" s="211"/>
      <c r="C172" s="212"/>
      <c r="D172" s="213" t="s">
        <v>161</v>
      </c>
      <c r="E172" s="214" t="s">
        <v>21</v>
      </c>
      <c r="F172" s="215" t="s">
        <v>250</v>
      </c>
      <c r="G172" s="212"/>
      <c r="H172" s="214" t="s">
        <v>21</v>
      </c>
      <c r="I172" s="216"/>
      <c r="J172" s="212"/>
      <c r="K172" s="212"/>
      <c r="L172" s="217"/>
      <c r="M172" s="218"/>
      <c r="N172" s="219"/>
      <c r="O172" s="219"/>
      <c r="P172" s="219"/>
      <c r="Q172" s="219"/>
      <c r="R172" s="219"/>
      <c r="S172" s="219"/>
      <c r="T172" s="220"/>
      <c r="AT172" s="221" t="s">
        <v>161</v>
      </c>
      <c r="AU172" s="221" t="s">
        <v>83</v>
      </c>
      <c r="AV172" s="13" t="s">
        <v>81</v>
      </c>
      <c r="AW172" s="13" t="s">
        <v>36</v>
      </c>
      <c r="AX172" s="13" t="s">
        <v>74</v>
      </c>
      <c r="AY172" s="221" t="s">
        <v>152</v>
      </c>
    </row>
    <row r="173" spans="1:65" s="14" customFormat="1" ht="22.5">
      <c r="B173" s="222"/>
      <c r="C173" s="223"/>
      <c r="D173" s="213" t="s">
        <v>161</v>
      </c>
      <c r="E173" s="224" t="s">
        <v>21</v>
      </c>
      <c r="F173" s="225" t="s">
        <v>251</v>
      </c>
      <c r="G173" s="223"/>
      <c r="H173" s="226">
        <v>0.77600000000000002</v>
      </c>
      <c r="I173" s="227"/>
      <c r="J173" s="223"/>
      <c r="K173" s="223"/>
      <c r="L173" s="228"/>
      <c r="M173" s="229"/>
      <c r="N173" s="230"/>
      <c r="O173" s="230"/>
      <c r="P173" s="230"/>
      <c r="Q173" s="230"/>
      <c r="R173" s="230"/>
      <c r="S173" s="230"/>
      <c r="T173" s="231"/>
      <c r="AT173" s="232" t="s">
        <v>161</v>
      </c>
      <c r="AU173" s="232" t="s">
        <v>83</v>
      </c>
      <c r="AV173" s="14" t="s">
        <v>83</v>
      </c>
      <c r="AW173" s="14" t="s">
        <v>36</v>
      </c>
      <c r="AX173" s="14" t="s">
        <v>74</v>
      </c>
      <c r="AY173" s="232" t="s">
        <v>152</v>
      </c>
    </row>
    <row r="174" spans="1:65" s="14" customFormat="1" ht="22.5">
      <c r="B174" s="222"/>
      <c r="C174" s="223"/>
      <c r="D174" s="213" t="s">
        <v>161</v>
      </c>
      <c r="E174" s="224" t="s">
        <v>21</v>
      </c>
      <c r="F174" s="225" t="s">
        <v>252</v>
      </c>
      <c r="G174" s="223"/>
      <c r="H174" s="226">
        <v>6.9000000000000006E-2</v>
      </c>
      <c r="I174" s="227"/>
      <c r="J174" s="223"/>
      <c r="K174" s="223"/>
      <c r="L174" s="228"/>
      <c r="M174" s="229"/>
      <c r="N174" s="230"/>
      <c r="O174" s="230"/>
      <c r="P174" s="230"/>
      <c r="Q174" s="230"/>
      <c r="R174" s="230"/>
      <c r="S174" s="230"/>
      <c r="T174" s="231"/>
      <c r="AT174" s="232" t="s">
        <v>161</v>
      </c>
      <c r="AU174" s="232" t="s">
        <v>83</v>
      </c>
      <c r="AV174" s="14" t="s">
        <v>83</v>
      </c>
      <c r="AW174" s="14" t="s">
        <v>36</v>
      </c>
      <c r="AX174" s="14" t="s">
        <v>74</v>
      </c>
      <c r="AY174" s="232" t="s">
        <v>152</v>
      </c>
    </row>
    <row r="175" spans="1:65" s="14" customFormat="1" ht="22.5">
      <c r="B175" s="222"/>
      <c r="C175" s="223"/>
      <c r="D175" s="213" t="s">
        <v>161</v>
      </c>
      <c r="E175" s="224" t="s">
        <v>21</v>
      </c>
      <c r="F175" s="225" t="s">
        <v>253</v>
      </c>
      <c r="G175" s="223"/>
      <c r="H175" s="226">
        <v>1.2E-2</v>
      </c>
      <c r="I175" s="227"/>
      <c r="J175" s="223"/>
      <c r="K175" s="223"/>
      <c r="L175" s="228"/>
      <c r="M175" s="229"/>
      <c r="N175" s="230"/>
      <c r="O175" s="230"/>
      <c r="P175" s="230"/>
      <c r="Q175" s="230"/>
      <c r="R175" s="230"/>
      <c r="S175" s="230"/>
      <c r="T175" s="231"/>
      <c r="AT175" s="232" t="s">
        <v>161</v>
      </c>
      <c r="AU175" s="232" t="s">
        <v>83</v>
      </c>
      <c r="AV175" s="14" t="s">
        <v>83</v>
      </c>
      <c r="AW175" s="14" t="s">
        <v>36</v>
      </c>
      <c r="AX175" s="14" t="s">
        <v>74</v>
      </c>
      <c r="AY175" s="232" t="s">
        <v>152</v>
      </c>
    </row>
    <row r="176" spans="1:65" s="15" customFormat="1">
      <c r="B176" s="233"/>
      <c r="C176" s="234"/>
      <c r="D176" s="213" t="s">
        <v>161</v>
      </c>
      <c r="E176" s="235" t="s">
        <v>21</v>
      </c>
      <c r="F176" s="236" t="s">
        <v>184</v>
      </c>
      <c r="G176" s="234"/>
      <c r="H176" s="237">
        <v>0.85699999999999998</v>
      </c>
      <c r="I176" s="238"/>
      <c r="J176" s="234"/>
      <c r="K176" s="234"/>
      <c r="L176" s="239"/>
      <c r="M176" s="240"/>
      <c r="N176" s="241"/>
      <c r="O176" s="241"/>
      <c r="P176" s="241"/>
      <c r="Q176" s="241"/>
      <c r="R176" s="241"/>
      <c r="S176" s="241"/>
      <c r="T176" s="242"/>
      <c r="AT176" s="243" t="s">
        <v>161</v>
      </c>
      <c r="AU176" s="243" t="s">
        <v>83</v>
      </c>
      <c r="AV176" s="15" t="s">
        <v>159</v>
      </c>
      <c r="AW176" s="15" t="s">
        <v>36</v>
      </c>
      <c r="AX176" s="15" t="s">
        <v>81</v>
      </c>
      <c r="AY176" s="243" t="s">
        <v>152</v>
      </c>
    </row>
    <row r="177" spans="1:65" s="2" customFormat="1" ht="24" customHeight="1">
      <c r="A177" s="37"/>
      <c r="B177" s="38"/>
      <c r="C177" s="198" t="s">
        <v>8</v>
      </c>
      <c r="D177" s="198" t="s">
        <v>154</v>
      </c>
      <c r="E177" s="199" t="s">
        <v>254</v>
      </c>
      <c r="F177" s="200" t="s">
        <v>255</v>
      </c>
      <c r="G177" s="201" t="s">
        <v>157</v>
      </c>
      <c r="H177" s="202">
        <v>31.695</v>
      </c>
      <c r="I177" s="203"/>
      <c r="J177" s="204">
        <f>ROUND(I177*H177,2)</f>
        <v>0</v>
      </c>
      <c r="K177" s="200" t="s">
        <v>158</v>
      </c>
      <c r="L177" s="42"/>
      <c r="M177" s="205" t="s">
        <v>21</v>
      </c>
      <c r="N177" s="206" t="s">
        <v>45</v>
      </c>
      <c r="O177" s="68"/>
      <c r="P177" s="207">
        <f>O177*H177</f>
        <v>0</v>
      </c>
      <c r="Q177" s="207">
        <v>2.45329</v>
      </c>
      <c r="R177" s="207">
        <f>Q177*H177</f>
        <v>77.757026550000006</v>
      </c>
      <c r="S177" s="207">
        <v>0</v>
      </c>
      <c r="T177" s="208">
        <f>S177*H177</f>
        <v>0</v>
      </c>
      <c r="U177" s="37"/>
      <c r="V177" s="37"/>
      <c r="W177" s="37"/>
      <c r="X177" s="37"/>
      <c r="Y177" s="37"/>
      <c r="Z177" s="37"/>
      <c r="AA177" s="37"/>
      <c r="AB177" s="37"/>
      <c r="AC177" s="37"/>
      <c r="AD177" s="37"/>
      <c r="AE177" s="37"/>
      <c r="AR177" s="209" t="s">
        <v>159</v>
      </c>
      <c r="AT177" s="209" t="s">
        <v>154</v>
      </c>
      <c r="AU177" s="209" t="s">
        <v>83</v>
      </c>
      <c r="AY177" s="19" t="s">
        <v>152</v>
      </c>
      <c r="BE177" s="210">
        <f>IF(N177="základní",J177,0)</f>
        <v>0</v>
      </c>
      <c r="BF177" s="210">
        <f>IF(N177="snížená",J177,0)</f>
        <v>0</v>
      </c>
      <c r="BG177" s="210">
        <f>IF(N177="zákl. přenesená",J177,0)</f>
        <v>0</v>
      </c>
      <c r="BH177" s="210">
        <f>IF(N177="sníž. přenesená",J177,0)</f>
        <v>0</v>
      </c>
      <c r="BI177" s="210">
        <f>IF(N177="nulová",J177,0)</f>
        <v>0</v>
      </c>
      <c r="BJ177" s="19" t="s">
        <v>81</v>
      </c>
      <c r="BK177" s="210">
        <f>ROUND(I177*H177,2)</f>
        <v>0</v>
      </c>
      <c r="BL177" s="19" t="s">
        <v>159</v>
      </c>
      <c r="BM177" s="209" t="s">
        <v>256</v>
      </c>
    </row>
    <row r="178" spans="1:65" s="13" customFormat="1">
      <c r="B178" s="211"/>
      <c r="C178" s="212"/>
      <c r="D178" s="213" t="s">
        <v>161</v>
      </c>
      <c r="E178" s="214" t="s">
        <v>21</v>
      </c>
      <c r="F178" s="215" t="s">
        <v>257</v>
      </c>
      <c r="G178" s="212"/>
      <c r="H178" s="214" t="s">
        <v>21</v>
      </c>
      <c r="I178" s="216"/>
      <c r="J178" s="212"/>
      <c r="K178" s="212"/>
      <c r="L178" s="217"/>
      <c r="M178" s="218"/>
      <c r="N178" s="219"/>
      <c r="O178" s="219"/>
      <c r="P178" s="219"/>
      <c r="Q178" s="219"/>
      <c r="R178" s="219"/>
      <c r="S178" s="219"/>
      <c r="T178" s="220"/>
      <c r="AT178" s="221" t="s">
        <v>161</v>
      </c>
      <c r="AU178" s="221" t="s">
        <v>83</v>
      </c>
      <c r="AV178" s="13" t="s">
        <v>81</v>
      </c>
      <c r="AW178" s="13" t="s">
        <v>36</v>
      </c>
      <c r="AX178" s="13" t="s">
        <v>74</v>
      </c>
      <c r="AY178" s="221" t="s">
        <v>152</v>
      </c>
    </row>
    <row r="179" spans="1:65" s="14" customFormat="1">
      <c r="B179" s="222"/>
      <c r="C179" s="223"/>
      <c r="D179" s="213" t="s">
        <v>161</v>
      </c>
      <c r="E179" s="224" t="s">
        <v>21</v>
      </c>
      <c r="F179" s="225" t="s">
        <v>258</v>
      </c>
      <c r="G179" s="223"/>
      <c r="H179" s="226">
        <v>31.695</v>
      </c>
      <c r="I179" s="227"/>
      <c r="J179" s="223"/>
      <c r="K179" s="223"/>
      <c r="L179" s="228"/>
      <c r="M179" s="229"/>
      <c r="N179" s="230"/>
      <c r="O179" s="230"/>
      <c r="P179" s="230"/>
      <c r="Q179" s="230"/>
      <c r="R179" s="230"/>
      <c r="S179" s="230"/>
      <c r="T179" s="231"/>
      <c r="AT179" s="232" t="s">
        <v>161</v>
      </c>
      <c r="AU179" s="232" t="s">
        <v>83</v>
      </c>
      <c r="AV179" s="14" t="s">
        <v>83</v>
      </c>
      <c r="AW179" s="14" t="s">
        <v>36</v>
      </c>
      <c r="AX179" s="14" t="s">
        <v>81</v>
      </c>
      <c r="AY179" s="232" t="s">
        <v>152</v>
      </c>
    </row>
    <row r="180" spans="1:65" s="2" customFormat="1" ht="16.5" customHeight="1">
      <c r="A180" s="37"/>
      <c r="B180" s="38"/>
      <c r="C180" s="198" t="s">
        <v>259</v>
      </c>
      <c r="D180" s="198" t="s">
        <v>154</v>
      </c>
      <c r="E180" s="199" t="s">
        <v>260</v>
      </c>
      <c r="F180" s="200" t="s">
        <v>261</v>
      </c>
      <c r="G180" s="201" t="s">
        <v>219</v>
      </c>
      <c r="H180" s="202">
        <v>134.91</v>
      </c>
      <c r="I180" s="203"/>
      <c r="J180" s="204">
        <f>ROUND(I180*H180,2)</f>
        <v>0</v>
      </c>
      <c r="K180" s="200" t="s">
        <v>158</v>
      </c>
      <c r="L180" s="42"/>
      <c r="M180" s="205" t="s">
        <v>21</v>
      </c>
      <c r="N180" s="206" t="s">
        <v>45</v>
      </c>
      <c r="O180" s="68"/>
      <c r="P180" s="207">
        <f>O180*H180</f>
        <v>0</v>
      </c>
      <c r="Q180" s="207">
        <v>2.6900000000000001E-3</v>
      </c>
      <c r="R180" s="207">
        <f>Q180*H180</f>
        <v>0.36290790000000001</v>
      </c>
      <c r="S180" s="207">
        <v>0</v>
      </c>
      <c r="T180" s="208">
        <f>S180*H180</f>
        <v>0</v>
      </c>
      <c r="U180" s="37"/>
      <c r="V180" s="37"/>
      <c r="W180" s="37"/>
      <c r="X180" s="37"/>
      <c r="Y180" s="37"/>
      <c r="Z180" s="37"/>
      <c r="AA180" s="37"/>
      <c r="AB180" s="37"/>
      <c r="AC180" s="37"/>
      <c r="AD180" s="37"/>
      <c r="AE180" s="37"/>
      <c r="AR180" s="209" t="s">
        <v>159</v>
      </c>
      <c r="AT180" s="209" t="s">
        <v>154</v>
      </c>
      <c r="AU180" s="209" t="s">
        <v>83</v>
      </c>
      <c r="AY180" s="19" t="s">
        <v>152</v>
      </c>
      <c r="BE180" s="210">
        <f>IF(N180="základní",J180,0)</f>
        <v>0</v>
      </c>
      <c r="BF180" s="210">
        <f>IF(N180="snížená",J180,0)</f>
        <v>0</v>
      </c>
      <c r="BG180" s="210">
        <f>IF(N180="zákl. přenesená",J180,0)</f>
        <v>0</v>
      </c>
      <c r="BH180" s="210">
        <f>IF(N180="sníž. přenesená",J180,0)</f>
        <v>0</v>
      </c>
      <c r="BI180" s="210">
        <f>IF(N180="nulová",J180,0)</f>
        <v>0</v>
      </c>
      <c r="BJ180" s="19" t="s">
        <v>81</v>
      </c>
      <c r="BK180" s="210">
        <f>ROUND(I180*H180,2)</f>
        <v>0</v>
      </c>
      <c r="BL180" s="19" t="s">
        <v>159</v>
      </c>
      <c r="BM180" s="209" t="s">
        <v>262</v>
      </c>
    </row>
    <row r="181" spans="1:65" s="13" customFormat="1">
      <c r="B181" s="211"/>
      <c r="C181" s="212"/>
      <c r="D181" s="213" t="s">
        <v>161</v>
      </c>
      <c r="E181" s="214" t="s">
        <v>21</v>
      </c>
      <c r="F181" s="215" t="s">
        <v>257</v>
      </c>
      <c r="G181" s="212"/>
      <c r="H181" s="214" t="s">
        <v>21</v>
      </c>
      <c r="I181" s="216"/>
      <c r="J181" s="212"/>
      <c r="K181" s="212"/>
      <c r="L181" s="217"/>
      <c r="M181" s="218"/>
      <c r="N181" s="219"/>
      <c r="O181" s="219"/>
      <c r="P181" s="219"/>
      <c r="Q181" s="219"/>
      <c r="R181" s="219"/>
      <c r="S181" s="219"/>
      <c r="T181" s="220"/>
      <c r="AT181" s="221" t="s">
        <v>161</v>
      </c>
      <c r="AU181" s="221" t="s">
        <v>83</v>
      </c>
      <c r="AV181" s="13" t="s">
        <v>81</v>
      </c>
      <c r="AW181" s="13" t="s">
        <v>36</v>
      </c>
      <c r="AX181" s="13" t="s">
        <v>74</v>
      </c>
      <c r="AY181" s="221" t="s">
        <v>152</v>
      </c>
    </row>
    <row r="182" spans="1:65" s="14" customFormat="1" ht="22.5">
      <c r="B182" s="222"/>
      <c r="C182" s="223"/>
      <c r="D182" s="213" t="s">
        <v>161</v>
      </c>
      <c r="E182" s="224" t="s">
        <v>21</v>
      </c>
      <c r="F182" s="225" t="s">
        <v>263</v>
      </c>
      <c r="G182" s="223"/>
      <c r="H182" s="226">
        <v>134.91</v>
      </c>
      <c r="I182" s="227"/>
      <c r="J182" s="223"/>
      <c r="K182" s="223"/>
      <c r="L182" s="228"/>
      <c r="M182" s="229"/>
      <c r="N182" s="230"/>
      <c r="O182" s="230"/>
      <c r="P182" s="230"/>
      <c r="Q182" s="230"/>
      <c r="R182" s="230"/>
      <c r="S182" s="230"/>
      <c r="T182" s="231"/>
      <c r="AT182" s="232" t="s">
        <v>161</v>
      </c>
      <c r="AU182" s="232" t="s">
        <v>83</v>
      </c>
      <c r="AV182" s="14" t="s">
        <v>83</v>
      </c>
      <c r="AW182" s="14" t="s">
        <v>36</v>
      </c>
      <c r="AX182" s="14" t="s">
        <v>81</v>
      </c>
      <c r="AY182" s="232" t="s">
        <v>152</v>
      </c>
    </row>
    <row r="183" spans="1:65" s="2" customFormat="1" ht="16.5" customHeight="1">
      <c r="A183" s="37"/>
      <c r="B183" s="38"/>
      <c r="C183" s="198" t="s">
        <v>264</v>
      </c>
      <c r="D183" s="198" t="s">
        <v>154</v>
      </c>
      <c r="E183" s="199" t="s">
        <v>265</v>
      </c>
      <c r="F183" s="200" t="s">
        <v>266</v>
      </c>
      <c r="G183" s="201" t="s">
        <v>219</v>
      </c>
      <c r="H183" s="202">
        <v>134.91</v>
      </c>
      <c r="I183" s="203"/>
      <c r="J183" s="204">
        <f>ROUND(I183*H183,2)</f>
        <v>0</v>
      </c>
      <c r="K183" s="200" t="s">
        <v>158</v>
      </c>
      <c r="L183" s="42"/>
      <c r="M183" s="205" t="s">
        <v>21</v>
      </c>
      <c r="N183" s="206" t="s">
        <v>45</v>
      </c>
      <c r="O183" s="68"/>
      <c r="P183" s="207">
        <f>O183*H183</f>
        <v>0</v>
      </c>
      <c r="Q183" s="207">
        <v>0</v>
      </c>
      <c r="R183" s="207">
        <f>Q183*H183</f>
        <v>0</v>
      </c>
      <c r="S183" s="207">
        <v>0</v>
      </c>
      <c r="T183" s="208">
        <f>S183*H183</f>
        <v>0</v>
      </c>
      <c r="U183" s="37"/>
      <c r="V183" s="37"/>
      <c r="W183" s="37"/>
      <c r="X183" s="37"/>
      <c r="Y183" s="37"/>
      <c r="Z183" s="37"/>
      <c r="AA183" s="37"/>
      <c r="AB183" s="37"/>
      <c r="AC183" s="37"/>
      <c r="AD183" s="37"/>
      <c r="AE183" s="37"/>
      <c r="AR183" s="209" t="s">
        <v>159</v>
      </c>
      <c r="AT183" s="209" t="s">
        <v>154</v>
      </c>
      <c r="AU183" s="209" t="s">
        <v>83</v>
      </c>
      <c r="AY183" s="19" t="s">
        <v>152</v>
      </c>
      <c r="BE183" s="210">
        <f>IF(N183="základní",J183,0)</f>
        <v>0</v>
      </c>
      <c r="BF183" s="210">
        <f>IF(N183="snížená",J183,0)</f>
        <v>0</v>
      </c>
      <c r="BG183" s="210">
        <f>IF(N183="zákl. přenesená",J183,0)</f>
        <v>0</v>
      </c>
      <c r="BH183" s="210">
        <f>IF(N183="sníž. přenesená",J183,0)</f>
        <v>0</v>
      </c>
      <c r="BI183" s="210">
        <f>IF(N183="nulová",J183,0)</f>
        <v>0</v>
      </c>
      <c r="BJ183" s="19" t="s">
        <v>81</v>
      </c>
      <c r="BK183" s="210">
        <f>ROUND(I183*H183,2)</f>
        <v>0</v>
      </c>
      <c r="BL183" s="19" t="s">
        <v>159</v>
      </c>
      <c r="BM183" s="209" t="s">
        <v>267</v>
      </c>
    </row>
    <row r="184" spans="1:65" s="13" customFormat="1">
      <c r="B184" s="211"/>
      <c r="C184" s="212"/>
      <c r="D184" s="213" t="s">
        <v>161</v>
      </c>
      <c r="E184" s="214" t="s">
        <v>21</v>
      </c>
      <c r="F184" s="215" t="s">
        <v>257</v>
      </c>
      <c r="G184" s="212"/>
      <c r="H184" s="214" t="s">
        <v>21</v>
      </c>
      <c r="I184" s="216"/>
      <c r="J184" s="212"/>
      <c r="K184" s="212"/>
      <c r="L184" s="217"/>
      <c r="M184" s="218"/>
      <c r="N184" s="219"/>
      <c r="O184" s="219"/>
      <c r="P184" s="219"/>
      <c r="Q184" s="219"/>
      <c r="R184" s="219"/>
      <c r="S184" s="219"/>
      <c r="T184" s="220"/>
      <c r="AT184" s="221" t="s">
        <v>161</v>
      </c>
      <c r="AU184" s="221" t="s">
        <v>83</v>
      </c>
      <c r="AV184" s="13" t="s">
        <v>81</v>
      </c>
      <c r="AW184" s="13" t="s">
        <v>36</v>
      </c>
      <c r="AX184" s="13" t="s">
        <v>74</v>
      </c>
      <c r="AY184" s="221" t="s">
        <v>152</v>
      </c>
    </row>
    <row r="185" spans="1:65" s="14" customFormat="1" ht="22.5">
      <c r="B185" s="222"/>
      <c r="C185" s="223"/>
      <c r="D185" s="213" t="s">
        <v>161</v>
      </c>
      <c r="E185" s="224" t="s">
        <v>21</v>
      </c>
      <c r="F185" s="225" t="s">
        <v>263</v>
      </c>
      <c r="G185" s="223"/>
      <c r="H185" s="226">
        <v>134.91</v>
      </c>
      <c r="I185" s="227"/>
      <c r="J185" s="223"/>
      <c r="K185" s="223"/>
      <c r="L185" s="228"/>
      <c r="M185" s="229"/>
      <c r="N185" s="230"/>
      <c r="O185" s="230"/>
      <c r="P185" s="230"/>
      <c r="Q185" s="230"/>
      <c r="R185" s="230"/>
      <c r="S185" s="230"/>
      <c r="T185" s="231"/>
      <c r="AT185" s="232" t="s">
        <v>161</v>
      </c>
      <c r="AU185" s="232" t="s">
        <v>83</v>
      </c>
      <c r="AV185" s="14" t="s">
        <v>83</v>
      </c>
      <c r="AW185" s="14" t="s">
        <v>36</v>
      </c>
      <c r="AX185" s="14" t="s">
        <v>81</v>
      </c>
      <c r="AY185" s="232" t="s">
        <v>152</v>
      </c>
    </row>
    <row r="186" spans="1:65" s="2" customFormat="1" ht="24" customHeight="1">
      <c r="A186" s="37"/>
      <c r="B186" s="38"/>
      <c r="C186" s="198" t="s">
        <v>268</v>
      </c>
      <c r="D186" s="198" t="s">
        <v>154</v>
      </c>
      <c r="E186" s="199" t="s">
        <v>269</v>
      </c>
      <c r="F186" s="200" t="s">
        <v>270</v>
      </c>
      <c r="G186" s="201" t="s">
        <v>271</v>
      </c>
      <c r="H186" s="202">
        <v>1.5</v>
      </c>
      <c r="I186" s="203"/>
      <c r="J186" s="204">
        <f>ROUND(I186*H186,2)</f>
        <v>0</v>
      </c>
      <c r="K186" s="200" t="s">
        <v>272</v>
      </c>
      <c r="L186" s="42"/>
      <c r="M186" s="205" t="s">
        <v>21</v>
      </c>
      <c r="N186" s="206" t="s">
        <v>45</v>
      </c>
      <c r="O186" s="68"/>
      <c r="P186" s="207">
        <f>O186*H186</f>
        <v>0</v>
      </c>
      <c r="Q186" s="207">
        <v>1.3509999999999999E-2</v>
      </c>
      <c r="R186" s="207">
        <f>Q186*H186</f>
        <v>2.0264999999999998E-2</v>
      </c>
      <c r="S186" s="207">
        <v>0</v>
      </c>
      <c r="T186" s="208">
        <f>S186*H186</f>
        <v>0</v>
      </c>
      <c r="U186" s="37"/>
      <c r="V186" s="37"/>
      <c r="W186" s="37"/>
      <c r="X186" s="37"/>
      <c r="Y186" s="37"/>
      <c r="Z186" s="37"/>
      <c r="AA186" s="37"/>
      <c r="AB186" s="37"/>
      <c r="AC186" s="37"/>
      <c r="AD186" s="37"/>
      <c r="AE186" s="37"/>
      <c r="AR186" s="209" t="s">
        <v>159</v>
      </c>
      <c r="AT186" s="209" t="s">
        <v>154</v>
      </c>
      <c r="AU186" s="209" t="s">
        <v>83</v>
      </c>
      <c r="AY186" s="19" t="s">
        <v>152</v>
      </c>
      <c r="BE186" s="210">
        <f>IF(N186="základní",J186,0)</f>
        <v>0</v>
      </c>
      <c r="BF186" s="210">
        <f>IF(N186="snížená",J186,0)</f>
        <v>0</v>
      </c>
      <c r="BG186" s="210">
        <f>IF(N186="zákl. přenesená",J186,0)</f>
        <v>0</v>
      </c>
      <c r="BH186" s="210">
        <f>IF(N186="sníž. přenesená",J186,0)</f>
        <v>0</v>
      </c>
      <c r="BI186" s="210">
        <f>IF(N186="nulová",J186,0)</f>
        <v>0</v>
      </c>
      <c r="BJ186" s="19" t="s">
        <v>81</v>
      </c>
      <c r="BK186" s="210">
        <f>ROUND(I186*H186,2)</f>
        <v>0</v>
      </c>
      <c r="BL186" s="19" t="s">
        <v>159</v>
      </c>
      <c r="BM186" s="209" t="s">
        <v>273</v>
      </c>
    </row>
    <row r="187" spans="1:65" s="13" customFormat="1">
      <c r="B187" s="211"/>
      <c r="C187" s="212"/>
      <c r="D187" s="213" t="s">
        <v>161</v>
      </c>
      <c r="E187" s="214" t="s">
        <v>21</v>
      </c>
      <c r="F187" s="215" t="s">
        <v>274</v>
      </c>
      <c r="G187" s="212"/>
      <c r="H187" s="214" t="s">
        <v>21</v>
      </c>
      <c r="I187" s="216"/>
      <c r="J187" s="212"/>
      <c r="K187" s="212"/>
      <c r="L187" s="217"/>
      <c r="M187" s="218"/>
      <c r="N187" s="219"/>
      <c r="O187" s="219"/>
      <c r="P187" s="219"/>
      <c r="Q187" s="219"/>
      <c r="R187" s="219"/>
      <c r="S187" s="219"/>
      <c r="T187" s="220"/>
      <c r="AT187" s="221" t="s">
        <v>161</v>
      </c>
      <c r="AU187" s="221" t="s">
        <v>83</v>
      </c>
      <c r="AV187" s="13" t="s">
        <v>81</v>
      </c>
      <c r="AW187" s="13" t="s">
        <v>36</v>
      </c>
      <c r="AX187" s="13" t="s">
        <v>74</v>
      </c>
      <c r="AY187" s="221" t="s">
        <v>152</v>
      </c>
    </row>
    <row r="188" spans="1:65" s="14" customFormat="1">
      <c r="B188" s="222"/>
      <c r="C188" s="223"/>
      <c r="D188" s="213" t="s">
        <v>161</v>
      </c>
      <c r="E188" s="224" t="s">
        <v>21</v>
      </c>
      <c r="F188" s="225" t="s">
        <v>275</v>
      </c>
      <c r="G188" s="223"/>
      <c r="H188" s="226">
        <v>1.5</v>
      </c>
      <c r="I188" s="227"/>
      <c r="J188" s="223"/>
      <c r="K188" s="223"/>
      <c r="L188" s="228"/>
      <c r="M188" s="229"/>
      <c r="N188" s="230"/>
      <c r="O188" s="230"/>
      <c r="P188" s="230"/>
      <c r="Q188" s="230"/>
      <c r="R188" s="230"/>
      <c r="S188" s="230"/>
      <c r="T188" s="231"/>
      <c r="AT188" s="232" t="s">
        <v>161</v>
      </c>
      <c r="AU188" s="232" t="s">
        <v>83</v>
      </c>
      <c r="AV188" s="14" t="s">
        <v>83</v>
      </c>
      <c r="AW188" s="14" t="s">
        <v>36</v>
      </c>
      <c r="AX188" s="14" t="s">
        <v>81</v>
      </c>
      <c r="AY188" s="232" t="s">
        <v>152</v>
      </c>
    </row>
    <row r="189" spans="1:65" s="2" customFormat="1" ht="24" customHeight="1">
      <c r="A189" s="37"/>
      <c r="B189" s="38"/>
      <c r="C189" s="198" t="s">
        <v>276</v>
      </c>
      <c r="D189" s="198" t="s">
        <v>154</v>
      </c>
      <c r="E189" s="199" t="s">
        <v>277</v>
      </c>
      <c r="F189" s="200" t="s">
        <v>278</v>
      </c>
      <c r="G189" s="201" t="s">
        <v>271</v>
      </c>
      <c r="H189" s="202">
        <v>1</v>
      </c>
      <c r="I189" s="203"/>
      <c r="J189" s="204">
        <f>ROUND(I189*H189,2)</f>
        <v>0</v>
      </c>
      <c r="K189" s="200" t="s">
        <v>272</v>
      </c>
      <c r="L189" s="42"/>
      <c r="M189" s="205" t="s">
        <v>21</v>
      </c>
      <c r="N189" s="206" t="s">
        <v>45</v>
      </c>
      <c r="O189" s="68"/>
      <c r="P189" s="207">
        <f>O189*H189</f>
        <v>0</v>
      </c>
      <c r="Q189" s="207">
        <v>1.3509999999999999E-2</v>
      </c>
      <c r="R189" s="207">
        <f>Q189*H189</f>
        <v>1.3509999999999999E-2</v>
      </c>
      <c r="S189" s="207">
        <v>0</v>
      </c>
      <c r="T189" s="208">
        <f>S189*H189</f>
        <v>0</v>
      </c>
      <c r="U189" s="37"/>
      <c r="V189" s="37"/>
      <c r="W189" s="37"/>
      <c r="X189" s="37"/>
      <c r="Y189" s="37"/>
      <c r="Z189" s="37"/>
      <c r="AA189" s="37"/>
      <c r="AB189" s="37"/>
      <c r="AC189" s="37"/>
      <c r="AD189" s="37"/>
      <c r="AE189" s="37"/>
      <c r="AR189" s="209" t="s">
        <v>159</v>
      </c>
      <c r="AT189" s="209" t="s">
        <v>154</v>
      </c>
      <c r="AU189" s="209" t="s">
        <v>83</v>
      </c>
      <c r="AY189" s="19" t="s">
        <v>152</v>
      </c>
      <c r="BE189" s="210">
        <f>IF(N189="základní",J189,0)</f>
        <v>0</v>
      </c>
      <c r="BF189" s="210">
        <f>IF(N189="snížená",J189,0)</f>
        <v>0</v>
      </c>
      <c r="BG189" s="210">
        <f>IF(N189="zákl. přenesená",J189,0)</f>
        <v>0</v>
      </c>
      <c r="BH189" s="210">
        <f>IF(N189="sníž. přenesená",J189,0)</f>
        <v>0</v>
      </c>
      <c r="BI189" s="210">
        <f>IF(N189="nulová",J189,0)</f>
        <v>0</v>
      </c>
      <c r="BJ189" s="19" t="s">
        <v>81</v>
      </c>
      <c r="BK189" s="210">
        <f>ROUND(I189*H189,2)</f>
        <v>0</v>
      </c>
      <c r="BL189" s="19" t="s">
        <v>159</v>
      </c>
      <c r="BM189" s="209" t="s">
        <v>279</v>
      </c>
    </row>
    <row r="190" spans="1:65" s="13" customFormat="1">
      <c r="B190" s="211"/>
      <c r="C190" s="212"/>
      <c r="D190" s="213" t="s">
        <v>161</v>
      </c>
      <c r="E190" s="214" t="s">
        <v>21</v>
      </c>
      <c r="F190" s="215" t="s">
        <v>274</v>
      </c>
      <c r="G190" s="212"/>
      <c r="H190" s="214" t="s">
        <v>21</v>
      </c>
      <c r="I190" s="216"/>
      <c r="J190" s="212"/>
      <c r="K190" s="212"/>
      <c r="L190" s="217"/>
      <c r="M190" s="218"/>
      <c r="N190" s="219"/>
      <c r="O190" s="219"/>
      <c r="P190" s="219"/>
      <c r="Q190" s="219"/>
      <c r="R190" s="219"/>
      <c r="S190" s="219"/>
      <c r="T190" s="220"/>
      <c r="AT190" s="221" t="s">
        <v>161</v>
      </c>
      <c r="AU190" s="221" t="s">
        <v>83</v>
      </c>
      <c r="AV190" s="13" t="s">
        <v>81</v>
      </c>
      <c r="AW190" s="13" t="s">
        <v>36</v>
      </c>
      <c r="AX190" s="13" t="s">
        <v>74</v>
      </c>
      <c r="AY190" s="221" t="s">
        <v>152</v>
      </c>
    </row>
    <row r="191" spans="1:65" s="14" customFormat="1">
      <c r="B191" s="222"/>
      <c r="C191" s="223"/>
      <c r="D191" s="213" t="s">
        <v>161</v>
      </c>
      <c r="E191" s="224" t="s">
        <v>21</v>
      </c>
      <c r="F191" s="225" t="s">
        <v>280</v>
      </c>
      <c r="G191" s="223"/>
      <c r="H191" s="226">
        <v>1</v>
      </c>
      <c r="I191" s="227"/>
      <c r="J191" s="223"/>
      <c r="K191" s="223"/>
      <c r="L191" s="228"/>
      <c r="M191" s="229"/>
      <c r="N191" s="230"/>
      <c r="O191" s="230"/>
      <c r="P191" s="230"/>
      <c r="Q191" s="230"/>
      <c r="R191" s="230"/>
      <c r="S191" s="230"/>
      <c r="T191" s="231"/>
      <c r="AT191" s="232" t="s">
        <v>161</v>
      </c>
      <c r="AU191" s="232" t="s">
        <v>83</v>
      </c>
      <c r="AV191" s="14" t="s">
        <v>83</v>
      </c>
      <c r="AW191" s="14" t="s">
        <v>36</v>
      </c>
      <c r="AX191" s="14" t="s">
        <v>81</v>
      </c>
      <c r="AY191" s="232" t="s">
        <v>152</v>
      </c>
    </row>
    <row r="192" spans="1:65" s="2" customFormat="1" ht="36" customHeight="1">
      <c r="A192" s="37"/>
      <c r="B192" s="38"/>
      <c r="C192" s="198" t="s">
        <v>281</v>
      </c>
      <c r="D192" s="198" t="s">
        <v>154</v>
      </c>
      <c r="E192" s="199" t="s">
        <v>282</v>
      </c>
      <c r="F192" s="200" t="s">
        <v>283</v>
      </c>
      <c r="G192" s="201" t="s">
        <v>219</v>
      </c>
      <c r="H192" s="202">
        <v>13.680999999999999</v>
      </c>
      <c r="I192" s="203"/>
      <c r="J192" s="204">
        <f>ROUND(I192*H192,2)</f>
        <v>0</v>
      </c>
      <c r="K192" s="200" t="s">
        <v>158</v>
      </c>
      <c r="L192" s="42"/>
      <c r="M192" s="205" t="s">
        <v>21</v>
      </c>
      <c r="N192" s="206" t="s">
        <v>45</v>
      </c>
      <c r="O192" s="68"/>
      <c r="P192" s="207">
        <f>O192*H192</f>
        <v>0</v>
      </c>
      <c r="Q192" s="207">
        <v>0.90802000000000005</v>
      </c>
      <c r="R192" s="207">
        <f>Q192*H192</f>
        <v>12.422621619999999</v>
      </c>
      <c r="S192" s="207">
        <v>0</v>
      </c>
      <c r="T192" s="208">
        <f>S192*H192</f>
        <v>0</v>
      </c>
      <c r="U192" s="37"/>
      <c r="V192" s="37"/>
      <c r="W192" s="37"/>
      <c r="X192" s="37"/>
      <c r="Y192" s="37"/>
      <c r="Z192" s="37"/>
      <c r="AA192" s="37"/>
      <c r="AB192" s="37"/>
      <c r="AC192" s="37"/>
      <c r="AD192" s="37"/>
      <c r="AE192" s="37"/>
      <c r="AR192" s="209" t="s">
        <v>159</v>
      </c>
      <c r="AT192" s="209" t="s">
        <v>154</v>
      </c>
      <c r="AU192" s="209" t="s">
        <v>83</v>
      </c>
      <c r="AY192" s="19" t="s">
        <v>152</v>
      </c>
      <c r="BE192" s="210">
        <f>IF(N192="základní",J192,0)</f>
        <v>0</v>
      </c>
      <c r="BF192" s="210">
        <f>IF(N192="snížená",J192,0)</f>
        <v>0</v>
      </c>
      <c r="BG192" s="210">
        <f>IF(N192="zákl. přenesená",J192,0)</f>
        <v>0</v>
      </c>
      <c r="BH192" s="210">
        <f>IF(N192="sníž. přenesená",J192,0)</f>
        <v>0</v>
      </c>
      <c r="BI192" s="210">
        <f>IF(N192="nulová",J192,0)</f>
        <v>0</v>
      </c>
      <c r="BJ192" s="19" t="s">
        <v>81</v>
      </c>
      <c r="BK192" s="210">
        <f>ROUND(I192*H192,2)</f>
        <v>0</v>
      </c>
      <c r="BL192" s="19" t="s">
        <v>159</v>
      </c>
      <c r="BM192" s="209" t="s">
        <v>284</v>
      </c>
    </row>
    <row r="193" spans="1:65" s="13" customFormat="1">
      <c r="B193" s="211"/>
      <c r="C193" s="212"/>
      <c r="D193" s="213" t="s">
        <v>161</v>
      </c>
      <c r="E193" s="214" t="s">
        <v>21</v>
      </c>
      <c r="F193" s="215" t="s">
        <v>285</v>
      </c>
      <c r="G193" s="212"/>
      <c r="H193" s="214" t="s">
        <v>21</v>
      </c>
      <c r="I193" s="216"/>
      <c r="J193" s="212"/>
      <c r="K193" s="212"/>
      <c r="L193" s="217"/>
      <c r="M193" s="218"/>
      <c r="N193" s="219"/>
      <c r="O193" s="219"/>
      <c r="P193" s="219"/>
      <c r="Q193" s="219"/>
      <c r="R193" s="219"/>
      <c r="S193" s="219"/>
      <c r="T193" s="220"/>
      <c r="AT193" s="221" t="s">
        <v>161</v>
      </c>
      <c r="AU193" s="221" t="s">
        <v>83</v>
      </c>
      <c r="AV193" s="13" t="s">
        <v>81</v>
      </c>
      <c r="AW193" s="13" t="s">
        <v>36</v>
      </c>
      <c r="AX193" s="13" t="s">
        <v>74</v>
      </c>
      <c r="AY193" s="221" t="s">
        <v>152</v>
      </c>
    </row>
    <row r="194" spans="1:65" s="13" customFormat="1">
      <c r="B194" s="211"/>
      <c r="C194" s="212"/>
      <c r="D194" s="213" t="s">
        <v>161</v>
      </c>
      <c r="E194" s="214" t="s">
        <v>21</v>
      </c>
      <c r="F194" s="215" t="s">
        <v>286</v>
      </c>
      <c r="G194" s="212"/>
      <c r="H194" s="214" t="s">
        <v>21</v>
      </c>
      <c r="I194" s="216"/>
      <c r="J194" s="212"/>
      <c r="K194" s="212"/>
      <c r="L194" s="217"/>
      <c r="M194" s="218"/>
      <c r="N194" s="219"/>
      <c r="O194" s="219"/>
      <c r="P194" s="219"/>
      <c r="Q194" s="219"/>
      <c r="R194" s="219"/>
      <c r="S194" s="219"/>
      <c r="T194" s="220"/>
      <c r="AT194" s="221" t="s">
        <v>161</v>
      </c>
      <c r="AU194" s="221" t="s">
        <v>83</v>
      </c>
      <c r="AV194" s="13" t="s">
        <v>81</v>
      </c>
      <c r="AW194" s="13" t="s">
        <v>36</v>
      </c>
      <c r="AX194" s="13" t="s">
        <v>74</v>
      </c>
      <c r="AY194" s="221" t="s">
        <v>152</v>
      </c>
    </row>
    <row r="195" spans="1:65" s="14" customFormat="1" ht="22.5">
      <c r="B195" s="222"/>
      <c r="C195" s="223"/>
      <c r="D195" s="213" t="s">
        <v>161</v>
      </c>
      <c r="E195" s="224" t="s">
        <v>21</v>
      </c>
      <c r="F195" s="225" t="s">
        <v>287</v>
      </c>
      <c r="G195" s="223"/>
      <c r="H195" s="226">
        <v>13.680999999999999</v>
      </c>
      <c r="I195" s="227"/>
      <c r="J195" s="223"/>
      <c r="K195" s="223"/>
      <c r="L195" s="228"/>
      <c r="M195" s="229"/>
      <c r="N195" s="230"/>
      <c r="O195" s="230"/>
      <c r="P195" s="230"/>
      <c r="Q195" s="230"/>
      <c r="R195" s="230"/>
      <c r="S195" s="230"/>
      <c r="T195" s="231"/>
      <c r="AT195" s="232" t="s">
        <v>161</v>
      </c>
      <c r="AU195" s="232" t="s">
        <v>83</v>
      </c>
      <c r="AV195" s="14" t="s">
        <v>83</v>
      </c>
      <c r="AW195" s="14" t="s">
        <v>36</v>
      </c>
      <c r="AX195" s="14" t="s">
        <v>81</v>
      </c>
      <c r="AY195" s="232" t="s">
        <v>152</v>
      </c>
    </row>
    <row r="196" spans="1:65" s="2" customFormat="1" ht="48" customHeight="1">
      <c r="A196" s="37"/>
      <c r="B196" s="38"/>
      <c r="C196" s="198" t="s">
        <v>7</v>
      </c>
      <c r="D196" s="198" t="s">
        <v>154</v>
      </c>
      <c r="E196" s="199" t="s">
        <v>288</v>
      </c>
      <c r="F196" s="200" t="s">
        <v>289</v>
      </c>
      <c r="G196" s="201" t="s">
        <v>199</v>
      </c>
      <c r="H196" s="202">
        <v>0.23300000000000001</v>
      </c>
      <c r="I196" s="203"/>
      <c r="J196" s="204">
        <f>ROUND(I196*H196,2)</f>
        <v>0</v>
      </c>
      <c r="K196" s="200" t="s">
        <v>158</v>
      </c>
      <c r="L196" s="42"/>
      <c r="M196" s="205" t="s">
        <v>21</v>
      </c>
      <c r="N196" s="206" t="s">
        <v>45</v>
      </c>
      <c r="O196" s="68"/>
      <c r="P196" s="207">
        <f>O196*H196</f>
        <v>0</v>
      </c>
      <c r="Q196" s="207">
        <v>1.05871</v>
      </c>
      <c r="R196" s="207">
        <f>Q196*H196</f>
        <v>0.24667943000000003</v>
      </c>
      <c r="S196" s="207">
        <v>0</v>
      </c>
      <c r="T196" s="208">
        <f>S196*H196</f>
        <v>0</v>
      </c>
      <c r="U196" s="37"/>
      <c r="V196" s="37"/>
      <c r="W196" s="37"/>
      <c r="X196" s="37"/>
      <c r="Y196" s="37"/>
      <c r="Z196" s="37"/>
      <c r="AA196" s="37"/>
      <c r="AB196" s="37"/>
      <c r="AC196" s="37"/>
      <c r="AD196" s="37"/>
      <c r="AE196" s="37"/>
      <c r="AR196" s="209" t="s">
        <v>159</v>
      </c>
      <c r="AT196" s="209" t="s">
        <v>154</v>
      </c>
      <c r="AU196" s="209" t="s">
        <v>83</v>
      </c>
      <c r="AY196" s="19" t="s">
        <v>152</v>
      </c>
      <c r="BE196" s="210">
        <f>IF(N196="základní",J196,0)</f>
        <v>0</v>
      </c>
      <c r="BF196" s="210">
        <f>IF(N196="snížená",J196,0)</f>
        <v>0</v>
      </c>
      <c r="BG196" s="210">
        <f>IF(N196="zákl. přenesená",J196,0)</f>
        <v>0</v>
      </c>
      <c r="BH196" s="210">
        <f>IF(N196="sníž. přenesená",J196,0)</f>
        <v>0</v>
      </c>
      <c r="BI196" s="210">
        <f>IF(N196="nulová",J196,0)</f>
        <v>0</v>
      </c>
      <c r="BJ196" s="19" t="s">
        <v>81</v>
      </c>
      <c r="BK196" s="210">
        <f>ROUND(I196*H196,2)</f>
        <v>0</v>
      </c>
      <c r="BL196" s="19" t="s">
        <v>159</v>
      </c>
      <c r="BM196" s="209" t="s">
        <v>290</v>
      </c>
    </row>
    <row r="197" spans="1:65" s="13" customFormat="1">
      <c r="B197" s="211"/>
      <c r="C197" s="212"/>
      <c r="D197" s="213" t="s">
        <v>161</v>
      </c>
      <c r="E197" s="214" t="s">
        <v>21</v>
      </c>
      <c r="F197" s="215" t="s">
        <v>174</v>
      </c>
      <c r="G197" s="212"/>
      <c r="H197" s="214" t="s">
        <v>21</v>
      </c>
      <c r="I197" s="216"/>
      <c r="J197" s="212"/>
      <c r="K197" s="212"/>
      <c r="L197" s="217"/>
      <c r="M197" s="218"/>
      <c r="N197" s="219"/>
      <c r="O197" s="219"/>
      <c r="P197" s="219"/>
      <c r="Q197" s="219"/>
      <c r="R197" s="219"/>
      <c r="S197" s="219"/>
      <c r="T197" s="220"/>
      <c r="AT197" s="221" t="s">
        <v>161</v>
      </c>
      <c r="AU197" s="221" t="s">
        <v>83</v>
      </c>
      <c r="AV197" s="13" t="s">
        <v>81</v>
      </c>
      <c r="AW197" s="13" t="s">
        <v>36</v>
      </c>
      <c r="AX197" s="13" t="s">
        <v>74</v>
      </c>
      <c r="AY197" s="221" t="s">
        <v>152</v>
      </c>
    </row>
    <row r="198" spans="1:65" s="13" customFormat="1" ht="22.5">
      <c r="B198" s="211"/>
      <c r="C198" s="212"/>
      <c r="D198" s="213" t="s">
        <v>161</v>
      </c>
      <c r="E198" s="214" t="s">
        <v>21</v>
      </c>
      <c r="F198" s="215" t="s">
        <v>291</v>
      </c>
      <c r="G198" s="212"/>
      <c r="H198" s="214" t="s">
        <v>21</v>
      </c>
      <c r="I198" s="216"/>
      <c r="J198" s="212"/>
      <c r="K198" s="212"/>
      <c r="L198" s="217"/>
      <c r="M198" s="218"/>
      <c r="N198" s="219"/>
      <c r="O198" s="219"/>
      <c r="P198" s="219"/>
      <c r="Q198" s="219"/>
      <c r="R198" s="219"/>
      <c r="S198" s="219"/>
      <c r="T198" s="220"/>
      <c r="AT198" s="221" t="s">
        <v>161</v>
      </c>
      <c r="AU198" s="221" t="s">
        <v>83</v>
      </c>
      <c r="AV198" s="13" t="s">
        <v>81</v>
      </c>
      <c r="AW198" s="13" t="s">
        <v>36</v>
      </c>
      <c r="AX198" s="13" t="s">
        <v>74</v>
      </c>
      <c r="AY198" s="221" t="s">
        <v>152</v>
      </c>
    </row>
    <row r="199" spans="1:65" s="13" customFormat="1">
      <c r="B199" s="211"/>
      <c r="C199" s="212"/>
      <c r="D199" s="213" t="s">
        <v>161</v>
      </c>
      <c r="E199" s="214" t="s">
        <v>21</v>
      </c>
      <c r="F199" s="215" t="s">
        <v>292</v>
      </c>
      <c r="G199" s="212"/>
      <c r="H199" s="214" t="s">
        <v>21</v>
      </c>
      <c r="I199" s="216"/>
      <c r="J199" s="212"/>
      <c r="K199" s="212"/>
      <c r="L199" s="217"/>
      <c r="M199" s="218"/>
      <c r="N199" s="219"/>
      <c r="O199" s="219"/>
      <c r="P199" s="219"/>
      <c r="Q199" s="219"/>
      <c r="R199" s="219"/>
      <c r="S199" s="219"/>
      <c r="T199" s="220"/>
      <c r="AT199" s="221" t="s">
        <v>161</v>
      </c>
      <c r="AU199" s="221" t="s">
        <v>83</v>
      </c>
      <c r="AV199" s="13" t="s">
        <v>81</v>
      </c>
      <c r="AW199" s="13" t="s">
        <v>36</v>
      </c>
      <c r="AX199" s="13" t="s">
        <v>74</v>
      </c>
      <c r="AY199" s="221" t="s">
        <v>152</v>
      </c>
    </row>
    <row r="200" spans="1:65" s="14" customFormat="1" ht="33.75">
      <c r="B200" s="222"/>
      <c r="C200" s="223"/>
      <c r="D200" s="213" t="s">
        <v>161</v>
      </c>
      <c r="E200" s="224" t="s">
        <v>21</v>
      </c>
      <c r="F200" s="225" t="s">
        <v>293</v>
      </c>
      <c r="G200" s="223"/>
      <c r="H200" s="226">
        <v>7.2999999999999995E-2</v>
      </c>
      <c r="I200" s="227"/>
      <c r="J200" s="223"/>
      <c r="K200" s="223"/>
      <c r="L200" s="228"/>
      <c r="M200" s="229"/>
      <c r="N200" s="230"/>
      <c r="O200" s="230"/>
      <c r="P200" s="230"/>
      <c r="Q200" s="230"/>
      <c r="R200" s="230"/>
      <c r="S200" s="230"/>
      <c r="T200" s="231"/>
      <c r="AT200" s="232" t="s">
        <v>161</v>
      </c>
      <c r="AU200" s="232" t="s">
        <v>83</v>
      </c>
      <c r="AV200" s="14" t="s">
        <v>83</v>
      </c>
      <c r="AW200" s="14" t="s">
        <v>36</v>
      </c>
      <c r="AX200" s="14" t="s">
        <v>74</v>
      </c>
      <c r="AY200" s="232" t="s">
        <v>152</v>
      </c>
    </row>
    <row r="201" spans="1:65" s="14" customFormat="1" ht="33.75">
      <c r="B201" s="222"/>
      <c r="C201" s="223"/>
      <c r="D201" s="213" t="s">
        <v>161</v>
      </c>
      <c r="E201" s="224" t="s">
        <v>21</v>
      </c>
      <c r="F201" s="225" t="s">
        <v>294</v>
      </c>
      <c r="G201" s="223"/>
      <c r="H201" s="226">
        <v>0.16</v>
      </c>
      <c r="I201" s="227"/>
      <c r="J201" s="223"/>
      <c r="K201" s="223"/>
      <c r="L201" s="228"/>
      <c r="M201" s="229"/>
      <c r="N201" s="230"/>
      <c r="O201" s="230"/>
      <c r="P201" s="230"/>
      <c r="Q201" s="230"/>
      <c r="R201" s="230"/>
      <c r="S201" s="230"/>
      <c r="T201" s="231"/>
      <c r="AT201" s="232" t="s">
        <v>161</v>
      </c>
      <c r="AU201" s="232" t="s">
        <v>83</v>
      </c>
      <c r="AV201" s="14" t="s">
        <v>83</v>
      </c>
      <c r="AW201" s="14" t="s">
        <v>36</v>
      </c>
      <c r="AX201" s="14" t="s">
        <v>74</v>
      </c>
      <c r="AY201" s="232" t="s">
        <v>152</v>
      </c>
    </row>
    <row r="202" spans="1:65" s="15" customFormat="1">
      <c r="B202" s="233"/>
      <c r="C202" s="234"/>
      <c r="D202" s="213" t="s">
        <v>161</v>
      </c>
      <c r="E202" s="235" t="s">
        <v>21</v>
      </c>
      <c r="F202" s="236" t="s">
        <v>184</v>
      </c>
      <c r="G202" s="234"/>
      <c r="H202" s="237">
        <v>0.23299999999999998</v>
      </c>
      <c r="I202" s="238"/>
      <c r="J202" s="234"/>
      <c r="K202" s="234"/>
      <c r="L202" s="239"/>
      <c r="M202" s="240"/>
      <c r="N202" s="241"/>
      <c r="O202" s="241"/>
      <c r="P202" s="241"/>
      <c r="Q202" s="241"/>
      <c r="R202" s="241"/>
      <c r="S202" s="241"/>
      <c r="T202" s="242"/>
      <c r="AT202" s="243" t="s">
        <v>161</v>
      </c>
      <c r="AU202" s="243" t="s">
        <v>83</v>
      </c>
      <c r="AV202" s="15" t="s">
        <v>159</v>
      </c>
      <c r="AW202" s="15" t="s">
        <v>36</v>
      </c>
      <c r="AX202" s="15" t="s">
        <v>81</v>
      </c>
      <c r="AY202" s="243" t="s">
        <v>152</v>
      </c>
    </row>
    <row r="203" spans="1:65" s="12" customFormat="1" ht="22.9" customHeight="1">
      <c r="B203" s="182"/>
      <c r="C203" s="183"/>
      <c r="D203" s="184" t="s">
        <v>73</v>
      </c>
      <c r="E203" s="196" t="s">
        <v>170</v>
      </c>
      <c r="F203" s="196" t="s">
        <v>295</v>
      </c>
      <c r="G203" s="183"/>
      <c r="H203" s="183"/>
      <c r="I203" s="186"/>
      <c r="J203" s="197">
        <f>BK203</f>
        <v>0</v>
      </c>
      <c r="K203" s="183"/>
      <c r="L203" s="188"/>
      <c r="M203" s="189"/>
      <c r="N203" s="190"/>
      <c r="O203" s="190"/>
      <c r="P203" s="191">
        <f>SUM(P204:P303)</f>
        <v>0</v>
      </c>
      <c r="Q203" s="190"/>
      <c r="R203" s="191">
        <f>SUM(R204:R303)</f>
        <v>85.300963480000021</v>
      </c>
      <c r="S203" s="190"/>
      <c r="T203" s="192">
        <f>SUM(T204:T303)</f>
        <v>0</v>
      </c>
      <c r="AR203" s="193" t="s">
        <v>81</v>
      </c>
      <c r="AT203" s="194" t="s">
        <v>73</v>
      </c>
      <c r="AU203" s="194" t="s">
        <v>81</v>
      </c>
      <c r="AY203" s="193" t="s">
        <v>152</v>
      </c>
      <c r="BK203" s="195">
        <f>SUM(BK204:BK303)</f>
        <v>0</v>
      </c>
    </row>
    <row r="204" spans="1:65" s="2" customFormat="1" ht="36" customHeight="1">
      <c r="A204" s="37"/>
      <c r="B204" s="38"/>
      <c r="C204" s="198" t="s">
        <v>296</v>
      </c>
      <c r="D204" s="198" t="s">
        <v>154</v>
      </c>
      <c r="E204" s="199" t="s">
        <v>297</v>
      </c>
      <c r="F204" s="200" t="s">
        <v>298</v>
      </c>
      <c r="G204" s="201" t="s">
        <v>219</v>
      </c>
      <c r="H204" s="202">
        <v>18.969000000000001</v>
      </c>
      <c r="I204" s="203"/>
      <c r="J204" s="204">
        <f>ROUND(I204*H204,2)</f>
        <v>0</v>
      </c>
      <c r="K204" s="200" t="s">
        <v>158</v>
      </c>
      <c r="L204" s="42"/>
      <c r="M204" s="205" t="s">
        <v>21</v>
      </c>
      <c r="N204" s="206" t="s">
        <v>45</v>
      </c>
      <c r="O204" s="68"/>
      <c r="P204" s="207">
        <f>O204*H204</f>
        <v>0</v>
      </c>
      <c r="Q204" s="207">
        <v>0.17763999999999999</v>
      </c>
      <c r="R204" s="207">
        <f>Q204*H204</f>
        <v>3.3696531599999999</v>
      </c>
      <c r="S204" s="207">
        <v>0</v>
      </c>
      <c r="T204" s="208">
        <f>S204*H204</f>
        <v>0</v>
      </c>
      <c r="U204" s="37"/>
      <c r="V204" s="37"/>
      <c r="W204" s="37"/>
      <c r="X204" s="37"/>
      <c r="Y204" s="37"/>
      <c r="Z204" s="37"/>
      <c r="AA204" s="37"/>
      <c r="AB204" s="37"/>
      <c r="AC204" s="37"/>
      <c r="AD204" s="37"/>
      <c r="AE204" s="37"/>
      <c r="AR204" s="209" t="s">
        <v>159</v>
      </c>
      <c r="AT204" s="209" t="s">
        <v>154</v>
      </c>
      <c r="AU204" s="209" t="s">
        <v>83</v>
      </c>
      <c r="AY204" s="19" t="s">
        <v>152</v>
      </c>
      <c r="BE204" s="210">
        <f>IF(N204="základní",J204,0)</f>
        <v>0</v>
      </c>
      <c r="BF204" s="210">
        <f>IF(N204="snížená",J204,0)</f>
        <v>0</v>
      </c>
      <c r="BG204" s="210">
        <f>IF(N204="zákl. přenesená",J204,0)</f>
        <v>0</v>
      </c>
      <c r="BH204" s="210">
        <f>IF(N204="sníž. přenesená",J204,0)</f>
        <v>0</v>
      </c>
      <c r="BI204" s="210">
        <f>IF(N204="nulová",J204,0)</f>
        <v>0</v>
      </c>
      <c r="BJ204" s="19" t="s">
        <v>81</v>
      </c>
      <c r="BK204" s="210">
        <f>ROUND(I204*H204,2)</f>
        <v>0</v>
      </c>
      <c r="BL204" s="19" t="s">
        <v>159</v>
      </c>
      <c r="BM204" s="209" t="s">
        <v>299</v>
      </c>
    </row>
    <row r="205" spans="1:65" s="13" customFormat="1">
      <c r="B205" s="211"/>
      <c r="C205" s="212"/>
      <c r="D205" s="213" t="s">
        <v>161</v>
      </c>
      <c r="E205" s="214" t="s">
        <v>21</v>
      </c>
      <c r="F205" s="215" t="s">
        <v>300</v>
      </c>
      <c r="G205" s="212"/>
      <c r="H205" s="214" t="s">
        <v>21</v>
      </c>
      <c r="I205" s="216"/>
      <c r="J205" s="212"/>
      <c r="K205" s="212"/>
      <c r="L205" s="217"/>
      <c r="M205" s="218"/>
      <c r="N205" s="219"/>
      <c r="O205" s="219"/>
      <c r="P205" s="219"/>
      <c r="Q205" s="219"/>
      <c r="R205" s="219"/>
      <c r="S205" s="219"/>
      <c r="T205" s="220"/>
      <c r="AT205" s="221" t="s">
        <v>161</v>
      </c>
      <c r="AU205" s="221" t="s">
        <v>83</v>
      </c>
      <c r="AV205" s="13" t="s">
        <v>81</v>
      </c>
      <c r="AW205" s="13" t="s">
        <v>36</v>
      </c>
      <c r="AX205" s="13" t="s">
        <v>74</v>
      </c>
      <c r="AY205" s="221" t="s">
        <v>152</v>
      </c>
    </row>
    <row r="206" spans="1:65" s="14" customFormat="1">
      <c r="B206" s="222"/>
      <c r="C206" s="223"/>
      <c r="D206" s="213" t="s">
        <v>161</v>
      </c>
      <c r="E206" s="224" t="s">
        <v>21</v>
      </c>
      <c r="F206" s="225" t="s">
        <v>301</v>
      </c>
      <c r="G206" s="223"/>
      <c r="H206" s="226">
        <v>17.009</v>
      </c>
      <c r="I206" s="227"/>
      <c r="J206" s="223"/>
      <c r="K206" s="223"/>
      <c r="L206" s="228"/>
      <c r="M206" s="229"/>
      <c r="N206" s="230"/>
      <c r="O206" s="230"/>
      <c r="P206" s="230"/>
      <c r="Q206" s="230"/>
      <c r="R206" s="230"/>
      <c r="S206" s="230"/>
      <c r="T206" s="231"/>
      <c r="AT206" s="232" t="s">
        <v>161</v>
      </c>
      <c r="AU206" s="232" t="s">
        <v>83</v>
      </c>
      <c r="AV206" s="14" t="s">
        <v>83</v>
      </c>
      <c r="AW206" s="14" t="s">
        <v>36</v>
      </c>
      <c r="AX206" s="14" t="s">
        <v>74</v>
      </c>
      <c r="AY206" s="232" t="s">
        <v>152</v>
      </c>
    </row>
    <row r="207" spans="1:65" s="14" customFormat="1">
      <c r="B207" s="222"/>
      <c r="C207" s="223"/>
      <c r="D207" s="213" t="s">
        <v>161</v>
      </c>
      <c r="E207" s="224" t="s">
        <v>21</v>
      </c>
      <c r="F207" s="225" t="s">
        <v>302</v>
      </c>
      <c r="G207" s="223"/>
      <c r="H207" s="226">
        <v>1.96</v>
      </c>
      <c r="I207" s="227"/>
      <c r="J207" s="223"/>
      <c r="K207" s="223"/>
      <c r="L207" s="228"/>
      <c r="M207" s="229"/>
      <c r="N207" s="230"/>
      <c r="O207" s="230"/>
      <c r="P207" s="230"/>
      <c r="Q207" s="230"/>
      <c r="R207" s="230"/>
      <c r="S207" s="230"/>
      <c r="T207" s="231"/>
      <c r="AT207" s="232" t="s">
        <v>161</v>
      </c>
      <c r="AU207" s="232" t="s">
        <v>83</v>
      </c>
      <c r="AV207" s="14" t="s">
        <v>83</v>
      </c>
      <c r="AW207" s="14" t="s">
        <v>36</v>
      </c>
      <c r="AX207" s="14" t="s">
        <v>74</v>
      </c>
      <c r="AY207" s="232" t="s">
        <v>152</v>
      </c>
    </row>
    <row r="208" spans="1:65" s="15" customFormat="1">
      <c r="B208" s="233"/>
      <c r="C208" s="234"/>
      <c r="D208" s="213" t="s">
        <v>161</v>
      </c>
      <c r="E208" s="235" t="s">
        <v>21</v>
      </c>
      <c r="F208" s="236" t="s">
        <v>184</v>
      </c>
      <c r="G208" s="234"/>
      <c r="H208" s="237">
        <v>18.969000000000001</v>
      </c>
      <c r="I208" s="238"/>
      <c r="J208" s="234"/>
      <c r="K208" s="234"/>
      <c r="L208" s="239"/>
      <c r="M208" s="240"/>
      <c r="N208" s="241"/>
      <c r="O208" s="241"/>
      <c r="P208" s="241"/>
      <c r="Q208" s="241"/>
      <c r="R208" s="241"/>
      <c r="S208" s="241"/>
      <c r="T208" s="242"/>
      <c r="AT208" s="243" t="s">
        <v>161</v>
      </c>
      <c r="AU208" s="243" t="s">
        <v>83</v>
      </c>
      <c r="AV208" s="15" t="s">
        <v>159</v>
      </c>
      <c r="AW208" s="15" t="s">
        <v>36</v>
      </c>
      <c r="AX208" s="15" t="s">
        <v>81</v>
      </c>
      <c r="AY208" s="243" t="s">
        <v>152</v>
      </c>
    </row>
    <row r="209" spans="1:65" s="2" customFormat="1" ht="36" customHeight="1">
      <c r="A209" s="37"/>
      <c r="B209" s="38"/>
      <c r="C209" s="198" t="s">
        <v>303</v>
      </c>
      <c r="D209" s="198" t="s">
        <v>154</v>
      </c>
      <c r="E209" s="199" t="s">
        <v>304</v>
      </c>
      <c r="F209" s="200" t="s">
        <v>305</v>
      </c>
      <c r="G209" s="201" t="s">
        <v>219</v>
      </c>
      <c r="H209" s="202">
        <v>276.69499999999999</v>
      </c>
      <c r="I209" s="203"/>
      <c r="J209" s="204">
        <f>ROUND(I209*H209,2)</f>
        <v>0</v>
      </c>
      <c r="K209" s="200" t="s">
        <v>158</v>
      </c>
      <c r="L209" s="42"/>
      <c r="M209" s="205" t="s">
        <v>21</v>
      </c>
      <c r="N209" s="206" t="s">
        <v>45</v>
      </c>
      <c r="O209" s="68"/>
      <c r="P209" s="207">
        <f>O209*H209</f>
        <v>0</v>
      </c>
      <c r="Q209" s="207">
        <v>0.17351</v>
      </c>
      <c r="R209" s="207">
        <f>Q209*H209</f>
        <v>48.009349449999995</v>
      </c>
      <c r="S209" s="207">
        <v>0</v>
      </c>
      <c r="T209" s="208">
        <f>S209*H209</f>
        <v>0</v>
      </c>
      <c r="U209" s="37"/>
      <c r="V209" s="37"/>
      <c r="W209" s="37"/>
      <c r="X209" s="37"/>
      <c r="Y209" s="37"/>
      <c r="Z209" s="37"/>
      <c r="AA209" s="37"/>
      <c r="AB209" s="37"/>
      <c r="AC209" s="37"/>
      <c r="AD209" s="37"/>
      <c r="AE209" s="37"/>
      <c r="AR209" s="209" t="s">
        <v>159</v>
      </c>
      <c r="AT209" s="209" t="s">
        <v>154</v>
      </c>
      <c r="AU209" s="209" t="s">
        <v>83</v>
      </c>
      <c r="AY209" s="19" t="s">
        <v>152</v>
      </c>
      <c r="BE209" s="210">
        <f>IF(N209="základní",J209,0)</f>
        <v>0</v>
      </c>
      <c r="BF209" s="210">
        <f>IF(N209="snížená",J209,0)</f>
        <v>0</v>
      </c>
      <c r="BG209" s="210">
        <f>IF(N209="zákl. přenesená",J209,0)</f>
        <v>0</v>
      </c>
      <c r="BH209" s="210">
        <f>IF(N209="sníž. přenesená",J209,0)</f>
        <v>0</v>
      </c>
      <c r="BI209" s="210">
        <f>IF(N209="nulová",J209,0)</f>
        <v>0</v>
      </c>
      <c r="BJ209" s="19" t="s">
        <v>81</v>
      </c>
      <c r="BK209" s="210">
        <f>ROUND(I209*H209,2)</f>
        <v>0</v>
      </c>
      <c r="BL209" s="19" t="s">
        <v>159</v>
      </c>
      <c r="BM209" s="209" t="s">
        <v>306</v>
      </c>
    </row>
    <row r="210" spans="1:65" s="13" customFormat="1">
      <c r="B210" s="211"/>
      <c r="C210" s="212"/>
      <c r="D210" s="213" t="s">
        <v>161</v>
      </c>
      <c r="E210" s="214" t="s">
        <v>21</v>
      </c>
      <c r="F210" s="215" t="s">
        <v>300</v>
      </c>
      <c r="G210" s="212"/>
      <c r="H210" s="214" t="s">
        <v>21</v>
      </c>
      <c r="I210" s="216"/>
      <c r="J210" s="212"/>
      <c r="K210" s="212"/>
      <c r="L210" s="217"/>
      <c r="M210" s="218"/>
      <c r="N210" s="219"/>
      <c r="O210" s="219"/>
      <c r="P210" s="219"/>
      <c r="Q210" s="219"/>
      <c r="R210" s="219"/>
      <c r="S210" s="219"/>
      <c r="T210" s="220"/>
      <c r="AT210" s="221" t="s">
        <v>161</v>
      </c>
      <c r="AU210" s="221" t="s">
        <v>83</v>
      </c>
      <c r="AV210" s="13" t="s">
        <v>81</v>
      </c>
      <c r="AW210" s="13" t="s">
        <v>36</v>
      </c>
      <c r="AX210" s="13" t="s">
        <v>74</v>
      </c>
      <c r="AY210" s="221" t="s">
        <v>152</v>
      </c>
    </row>
    <row r="211" spans="1:65" s="14" customFormat="1" ht="22.5">
      <c r="B211" s="222"/>
      <c r="C211" s="223"/>
      <c r="D211" s="213" t="s">
        <v>161</v>
      </c>
      <c r="E211" s="224" t="s">
        <v>21</v>
      </c>
      <c r="F211" s="225" t="s">
        <v>307</v>
      </c>
      <c r="G211" s="223"/>
      <c r="H211" s="226">
        <v>258.238</v>
      </c>
      <c r="I211" s="227"/>
      <c r="J211" s="223"/>
      <c r="K211" s="223"/>
      <c r="L211" s="228"/>
      <c r="M211" s="229"/>
      <c r="N211" s="230"/>
      <c r="O211" s="230"/>
      <c r="P211" s="230"/>
      <c r="Q211" s="230"/>
      <c r="R211" s="230"/>
      <c r="S211" s="230"/>
      <c r="T211" s="231"/>
      <c r="AT211" s="232" t="s">
        <v>161</v>
      </c>
      <c r="AU211" s="232" t="s">
        <v>83</v>
      </c>
      <c r="AV211" s="14" t="s">
        <v>83</v>
      </c>
      <c r="AW211" s="14" t="s">
        <v>36</v>
      </c>
      <c r="AX211" s="14" t="s">
        <v>74</v>
      </c>
      <c r="AY211" s="232" t="s">
        <v>152</v>
      </c>
    </row>
    <row r="212" spans="1:65" s="14" customFormat="1">
      <c r="B212" s="222"/>
      <c r="C212" s="223"/>
      <c r="D212" s="213" t="s">
        <v>161</v>
      </c>
      <c r="E212" s="224" t="s">
        <v>21</v>
      </c>
      <c r="F212" s="225" t="s">
        <v>308</v>
      </c>
      <c r="G212" s="223"/>
      <c r="H212" s="226">
        <v>59.24</v>
      </c>
      <c r="I212" s="227"/>
      <c r="J212" s="223"/>
      <c r="K212" s="223"/>
      <c r="L212" s="228"/>
      <c r="M212" s="229"/>
      <c r="N212" s="230"/>
      <c r="O212" s="230"/>
      <c r="P212" s="230"/>
      <c r="Q212" s="230"/>
      <c r="R212" s="230"/>
      <c r="S212" s="230"/>
      <c r="T212" s="231"/>
      <c r="AT212" s="232" t="s">
        <v>161</v>
      </c>
      <c r="AU212" s="232" t="s">
        <v>83</v>
      </c>
      <c r="AV212" s="14" t="s">
        <v>83</v>
      </c>
      <c r="AW212" s="14" t="s">
        <v>36</v>
      </c>
      <c r="AX212" s="14" t="s">
        <v>74</v>
      </c>
      <c r="AY212" s="232" t="s">
        <v>152</v>
      </c>
    </row>
    <row r="213" spans="1:65" s="14" customFormat="1" ht="33.75">
      <c r="B213" s="222"/>
      <c r="C213" s="223"/>
      <c r="D213" s="213" t="s">
        <v>161</v>
      </c>
      <c r="E213" s="224" t="s">
        <v>21</v>
      </c>
      <c r="F213" s="225" t="s">
        <v>309</v>
      </c>
      <c r="G213" s="223"/>
      <c r="H213" s="226">
        <v>-39.345999999999997</v>
      </c>
      <c r="I213" s="227"/>
      <c r="J213" s="223"/>
      <c r="K213" s="223"/>
      <c r="L213" s="228"/>
      <c r="M213" s="229"/>
      <c r="N213" s="230"/>
      <c r="O213" s="230"/>
      <c r="P213" s="230"/>
      <c r="Q213" s="230"/>
      <c r="R213" s="230"/>
      <c r="S213" s="230"/>
      <c r="T213" s="231"/>
      <c r="AT213" s="232" t="s">
        <v>161</v>
      </c>
      <c r="AU213" s="232" t="s">
        <v>83</v>
      </c>
      <c r="AV213" s="14" t="s">
        <v>83</v>
      </c>
      <c r="AW213" s="14" t="s">
        <v>36</v>
      </c>
      <c r="AX213" s="14" t="s">
        <v>74</v>
      </c>
      <c r="AY213" s="232" t="s">
        <v>152</v>
      </c>
    </row>
    <row r="214" spans="1:65" s="14" customFormat="1">
      <c r="B214" s="222"/>
      <c r="C214" s="223"/>
      <c r="D214" s="213" t="s">
        <v>161</v>
      </c>
      <c r="E214" s="224" t="s">
        <v>21</v>
      </c>
      <c r="F214" s="225" t="s">
        <v>310</v>
      </c>
      <c r="G214" s="223"/>
      <c r="H214" s="226">
        <v>12.179</v>
      </c>
      <c r="I214" s="227"/>
      <c r="J214" s="223"/>
      <c r="K214" s="223"/>
      <c r="L214" s="228"/>
      <c r="M214" s="229"/>
      <c r="N214" s="230"/>
      <c r="O214" s="230"/>
      <c r="P214" s="230"/>
      <c r="Q214" s="230"/>
      <c r="R214" s="230"/>
      <c r="S214" s="230"/>
      <c r="T214" s="231"/>
      <c r="AT214" s="232" t="s">
        <v>161</v>
      </c>
      <c r="AU214" s="232" t="s">
        <v>83</v>
      </c>
      <c r="AV214" s="14" t="s">
        <v>83</v>
      </c>
      <c r="AW214" s="14" t="s">
        <v>36</v>
      </c>
      <c r="AX214" s="14" t="s">
        <v>74</v>
      </c>
      <c r="AY214" s="232" t="s">
        <v>152</v>
      </c>
    </row>
    <row r="215" spans="1:65" s="14" customFormat="1" ht="22.5">
      <c r="B215" s="222"/>
      <c r="C215" s="223"/>
      <c r="D215" s="213" t="s">
        <v>161</v>
      </c>
      <c r="E215" s="224" t="s">
        <v>21</v>
      </c>
      <c r="F215" s="225" t="s">
        <v>311</v>
      </c>
      <c r="G215" s="223"/>
      <c r="H215" s="226">
        <v>-13.616</v>
      </c>
      <c r="I215" s="227"/>
      <c r="J215" s="223"/>
      <c r="K215" s="223"/>
      <c r="L215" s="228"/>
      <c r="M215" s="229"/>
      <c r="N215" s="230"/>
      <c r="O215" s="230"/>
      <c r="P215" s="230"/>
      <c r="Q215" s="230"/>
      <c r="R215" s="230"/>
      <c r="S215" s="230"/>
      <c r="T215" s="231"/>
      <c r="AT215" s="232" t="s">
        <v>161</v>
      </c>
      <c r="AU215" s="232" t="s">
        <v>83</v>
      </c>
      <c r="AV215" s="14" t="s">
        <v>83</v>
      </c>
      <c r="AW215" s="14" t="s">
        <v>36</v>
      </c>
      <c r="AX215" s="14" t="s">
        <v>74</v>
      </c>
      <c r="AY215" s="232" t="s">
        <v>152</v>
      </c>
    </row>
    <row r="216" spans="1:65" s="15" customFormat="1">
      <c r="B216" s="233"/>
      <c r="C216" s="234"/>
      <c r="D216" s="213" t="s">
        <v>161</v>
      </c>
      <c r="E216" s="235" t="s">
        <v>21</v>
      </c>
      <c r="F216" s="236" t="s">
        <v>184</v>
      </c>
      <c r="G216" s="234"/>
      <c r="H216" s="237">
        <v>276.69499999999999</v>
      </c>
      <c r="I216" s="238"/>
      <c r="J216" s="234"/>
      <c r="K216" s="234"/>
      <c r="L216" s="239"/>
      <c r="M216" s="240"/>
      <c r="N216" s="241"/>
      <c r="O216" s="241"/>
      <c r="P216" s="241"/>
      <c r="Q216" s="241"/>
      <c r="R216" s="241"/>
      <c r="S216" s="241"/>
      <c r="T216" s="242"/>
      <c r="AT216" s="243" t="s">
        <v>161</v>
      </c>
      <c r="AU216" s="243" t="s">
        <v>83</v>
      </c>
      <c r="AV216" s="15" t="s">
        <v>159</v>
      </c>
      <c r="AW216" s="15" t="s">
        <v>36</v>
      </c>
      <c r="AX216" s="15" t="s">
        <v>81</v>
      </c>
      <c r="AY216" s="243" t="s">
        <v>152</v>
      </c>
    </row>
    <row r="217" spans="1:65" s="2" customFormat="1" ht="36" customHeight="1">
      <c r="A217" s="37"/>
      <c r="B217" s="38"/>
      <c r="C217" s="198" t="s">
        <v>312</v>
      </c>
      <c r="D217" s="198" t="s">
        <v>154</v>
      </c>
      <c r="E217" s="199" t="s">
        <v>313</v>
      </c>
      <c r="F217" s="200" t="s">
        <v>314</v>
      </c>
      <c r="G217" s="201" t="s">
        <v>219</v>
      </c>
      <c r="H217" s="202">
        <v>64.349999999999994</v>
      </c>
      <c r="I217" s="203"/>
      <c r="J217" s="204">
        <f>ROUND(I217*H217,2)</f>
        <v>0</v>
      </c>
      <c r="K217" s="200" t="s">
        <v>158</v>
      </c>
      <c r="L217" s="42"/>
      <c r="M217" s="205" t="s">
        <v>21</v>
      </c>
      <c r="N217" s="206" t="s">
        <v>45</v>
      </c>
      <c r="O217" s="68"/>
      <c r="P217" s="207">
        <f>O217*H217</f>
        <v>0</v>
      </c>
      <c r="Q217" s="207">
        <v>0.21709999999999999</v>
      </c>
      <c r="R217" s="207">
        <f>Q217*H217</f>
        <v>13.970384999999998</v>
      </c>
      <c r="S217" s="207">
        <v>0</v>
      </c>
      <c r="T217" s="208">
        <f>S217*H217</f>
        <v>0</v>
      </c>
      <c r="U217" s="37"/>
      <c r="V217" s="37"/>
      <c r="W217" s="37"/>
      <c r="X217" s="37"/>
      <c r="Y217" s="37"/>
      <c r="Z217" s="37"/>
      <c r="AA217" s="37"/>
      <c r="AB217" s="37"/>
      <c r="AC217" s="37"/>
      <c r="AD217" s="37"/>
      <c r="AE217" s="37"/>
      <c r="AR217" s="209" t="s">
        <v>159</v>
      </c>
      <c r="AT217" s="209" t="s">
        <v>154</v>
      </c>
      <c r="AU217" s="209" t="s">
        <v>83</v>
      </c>
      <c r="AY217" s="19" t="s">
        <v>152</v>
      </c>
      <c r="BE217" s="210">
        <f>IF(N217="základní",J217,0)</f>
        <v>0</v>
      </c>
      <c r="BF217" s="210">
        <f>IF(N217="snížená",J217,0)</f>
        <v>0</v>
      </c>
      <c r="BG217" s="210">
        <f>IF(N217="zákl. přenesená",J217,0)</f>
        <v>0</v>
      </c>
      <c r="BH217" s="210">
        <f>IF(N217="sníž. přenesená",J217,0)</f>
        <v>0</v>
      </c>
      <c r="BI217" s="210">
        <f>IF(N217="nulová",J217,0)</f>
        <v>0</v>
      </c>
      <c r="BJ217" s="19" t="s">
        <v>81</v>
      </c>
      <c r="BK217" s="210">
        <f>ROUND(I217*H217,2)</f>
        <v>0</v>
      </c>
      <c r="BL217" s="19" t="s">
        <v>159</v>
      </c>
      <c r="BM217" s="209" t="s">
        <v>315</v>
      </c>
    </row>
    <row r="218" spans="1:65" s="13" customFormat="1">
      <c r="B218" s="211"/>
      <c r="C218" s="212"/>
      <c r="D218" s="213" t="s">
        <v>161</v>
      </c>
      <c r="E218" s="214" t="s">
        <v>21</v>
      </c>
      <c r="F218" s="215" t="s">
        <v>300</v>
      </c>
      <c r="G218" s="212"/>
      <c r="H218" s="214" t="s">
        <v>21</v>
      </c>
      <c r="I218" s="216"/>
      <c r="J218" s="212"/>
      <c r="K218" s="212"/>
      <c r="L218" s="217"/>
      <c r="M218" s="218"/>
      <c r="N218" s="219"/>
      <c r="O218" s="219"/>
      <c r="P218" s="219"/>
      <c r="Q218" s="219"/>
      <c r="R218" s="219"/>
      <c r="S218" s="219"/>
      <c r="T218" s="220"/>
      <c r="AT218" s="221" t="s">
        <v>161</v>
      </c>
      <c r="AU218" s="221" t="s">
        <v>83</v>
      </c>
      <c r="AV218" s="13" t="s">
        <v>81</v>
      </c>
      <c r="AW218" s="13" t="s">
        <v>36</v>
      </c>
      <c r="AX218" s="13" t="s">
        <v>74</v>
      </c>
      <c r="AY218" s="221" t="s">
        <v>152</v>
      </c>
    </row>
    <row r="219" spans="1:65" s="14" customFormat="1">
      <c r="B219" s="222"/>
      <c r="C219" s="223"/>
      <c r="D219" s="213" t="s">
        <v>161</v>
      </c>
      <c r="E219" s="224" t="s">
        <v>21</v>
      </c>
      <c r="F219" s="225" t="s">
        <v>316</v>
      </c>
      <c r="G219" s="223"/>
      <c r="H219" s="226">
        <v>64.349999999999994</v>
      </c>
      <c r="I219" s="227"/>
      <c r="J219" s="223"/>
      <c r="K219" s="223"/>
      <c r="L219" s="228"/>
      <c r="M219" s="229"/>
      <c r="N219" s="230"/>
      <c r="O219" s="230"/>
      <c r="P219" s="230"/>
      <c r="Q219" s="230"/>
      <c r="R219" s="230"/>
      <c r="S219" s="230"/>
      <c r="T219" s="231"/>
      <c r="AT219" s="232" t="s">
        <v>161</v>
      </c>
      <c r="AU219" s="232" t="s">
        <v>83</v>
      </c>
      <c r="AV219" s="14" t="s">
        <v>83</v>
      </c>
      <c r="AW219" s="14" t="s">
        <v>36</v>
      </c>
      <c r="AX219" s="14" t="s">
        <v>81</v>
      </c>
      <c r="AY219" s="232" t="s">
        <v>152</v>
      </c>
    </row>
    <row r="220" spans="1:65" s="2" customFormat="1" ht="36" customHeight="1">
      <c r="A220" s="37"/>
      <c r="B220" s="38"/>
      <c r="C220" s="198" t="s">
        <v>317</v>
      </c>
      <c r="D220" s="198" t="s">
        <v>154</v>
      </c>
      <c r="E220" s="199" t="s">
        <v>318</v>
      </c>
      <c r="F220" s="200" t="s">
        <v>319</v>
      </c>
      <c r="G220" s="201" t="s">
        <v>219</v>
      </c>
      <c r="H220" s="202">
        <v>11.231999999999999</v>
      </c>
      <c r="I220" s="203"/>
      <c r="J220" s="204">
        <f>ROUND(I220*H220,2)</f>
        <v>0</v>
      </c>
      <c r="K220" s="200" t="s">
        <v>272</v>
      </c>
      <c r="L220" s="42"/>
      <c r="M220" s="205" t="s">
        <v>21</v>
      </c>
      <c r="N220" s="206" t="s">
        <v>45</v>
      </c>
      <c r="O220" s="68"/>
      <c r="P220" s="207">
        <f>O220*H220</f>
        <v>0</v>
      </c>
      <c r="Q220" s="207">
        <v>0.17763999999999999</v>
      </c>
      <c r="R220" s="207">
        <f>Q220*H220</f>
        <v>1.9952524799999998</v>
      </c>
      <c r="S220" s="207">
        <v>0</v>
      </c>
      <c r="T220" s="208">
        <f>S220*H220</f>
        <v>0</v>
      </c>
      <c r="U220" s="37"/>
      <c r="V220" s="37"/>
      <c r="W220" s="37"/>
      <c r="X220" s="37"/>
      <c r="Y220" s="37"/>
      <c r="Z220" s="37"/>
      <c r="AA220" s="37"/>
      <c r="AB220" s="37"/>
      <c r="AC220" s="37"/>
      <c r="AD220" s="37"/>
      <c r="AE220" s="37"/>
      <c r="AR220" s="209" t="s">
        <v>159</v>
      </c>
      <c r="AT220" s="209" t="s">
        <v>154</v>
      </c>
      <c r="AU220" s="209" t="s">
        <v>83</v>
      </c>
      <c r="AY220" s="19" t="s">
        <v>152</v>
      </c>
      <c r="BE220" s="210">
        <f>IF(N220="základní",J220,0)</f>
        <v>0</v>
      </c>
      <c r="BF220" s="210">
        <f>IF(N220="snížená",J220,0)</f>
        <v>0</v>
      </c>
      <c r="BG220" s="210">
        <f>IF(N220="zákl. přenesená",J220,0)</f>
        <v>0</v>
      </c>
      <c r="BH220" s="210">
        <f>IF(N220="sníž. přenesená",J220,0)</f>
        <v>0</v>
      </c>
      <c r="BI220" s="210">
        <f>IF(N220="nulová",J220,0)</f>
        <v>0</v>
      </c>
      <c r="BJ220" s="19" t="s">
        <v>81</v>
      </c>
      <c r="BK220" s="210">
        <f>ROUND(I220*H220,2)</f>
        <v>0</v>
      </c>
      <c r="BL220" s="19" t="s">
        <v>159</v>
      </c>
      <c r="BM220" s="209" t="s">
        <v>320</v>
      </c>
    </row>
    <row r="221" spans="1:65" s="13" customFormat="1">
      <c r="B221" s="211"/>
      <c r="C221" s="212"/>
      <c r="D221" s="213" t="s">
        <v>161</v>
      </c>
      <c r="E221" s="214" t="s">
        <v>21</v>
      </c>
      <c r="F221" s="215" t="s">
        <v>300</v>
      </c>
      <c r="G221" s="212"/>
      <c r="H221" s="214" t="s">
        <v>21</v>
      </c>
      <c r="I221" s="216"/>
      <c r="J221" s="212"/>
      <c r="K221" s="212"/>
      <c r="L221" s="217"/>
      <c r="M221" s="218"/>
      <c r="N221" s="219"/>
      <c r="O221" s="219"/>
      <c r="P221" s="219"/>
      <c r="Q221" s="219"/>
      <c r="R221" s="219"/>
      <c r="S221" s="219"/>
      <c r="T221" s="220"/>
      <c r="AT221" s="221" t="s">
        <v>161</v>
      </c>
      <c r="AU221" s="221" t="s">
        <v>83</v>
      </c>
      <c r="AV221" s="13" t="s">
        <v>81</v>
      </c>
      <c r="AW221" s="13" t="s">
        <v>36</v>
      </c>
      <c r="AX221" s="13" t="s">
        <v>74</v>
      </c>
      <c r="AY221" s="221" t="s">
        <v>152</v>
      </c>
    </row>
    <row r="222" spans="1:65" s="14" customFormat="1">
      <c r="B222" s="222"/>
      <c r="C222" s="223"/>
      <c r="D222" s="213" t="s">
        <v>161</v>
      </c>
      <c r="E222" s="224" t="s">
        <v>21</v>
      </c>
      <c r="F222" s="225" t="s">
        <v>321</v>
      </c>
      <c r="G222" s="223"/>
      <c r="H222" s="226">
        <v>11.231999999999999</v>
      </c>
      <c r="I222" s="227"/>
      <c r="J222" s="223"/>
      <c r="K222" s="223"/>
      <c r="L222" s="228"/>
      <c r="M222" s="229"/>
      <c r="N222" s="230"/>
      <c r="O222" s="230"/>
      <c r="P222" s="230"/>
      <c r="Q222" s="230"/>
      <c r="R222" s="230"/>
      <c r="S222" s="230"/>
      <c r="T222" s="231"/>
      <c r="AT222" s="232" t="s">
        <v>161</v>
      </c>
      <c r="AU222" s="232" t="s">
        <v>83</v>
      </c>
      <c r="AV222" s="14" t="s">
        <v>83</v>
      </c>
      <c r="AW222" s="14" t="s">
        <v>36</v>
      </c>
      <c r="AX222" s="14" t="s">
        <v>81</v>
      </c>
      <c r="AY222" s="232" t="s">
        <v>152</v>
      </c>
    </row>
    <row r="223" spans="1:65" s="2" customFormat="1" ht="36" customHeight="1">
      <c r="A223" s="37"/>
      <c r="B223" s="38"/>
      <c r="C223" s="198" t="s">
        <v>322</v>
      </c>
      <c r="D223" s="198" t="s">
        <v>154</v>
      </c>
      <c r="E223" s="199" t="s">
        <v>323</v>
      </c>
      <c r="F223" s="200" t="s">
        <v>324</v>
      </c>
      <c r="G223" s="201" t="s">
        <v>219</v>
      </c>
      <c r="H223" s="202">
        <v>11.231999999999999</v>
      </c>
      <c r="I223" s="203"/>
      <c r="J223" s="204">
        <f>ROUND(I223*H223,2)</f>
        <v>0</v>
      </c>
      <c r="K223" s="200" t="s">
        <v>272</v>
      </c>
      <c r="L223" s="42"/>
      <c r="M223" s="205" t="s">
        <v>21</v>
      </c>
      <c r="N223" s="206" t="s">
        <v>45</v>
      </c>
      <c r="O223" s="68"/>
      <c r="P223" s="207">
        <f>O223*H223</f>
        <v>0</v>
      </c>
      <c r="Q223" s="207">
        <v>0.17763999999999999</v>
      </c>
      <c r="R223" s="207">
        <f>Q223*H223</f>
        <v>1.9952524799999998</v>
      </c>
      <c r="S223" s="207">
        <v>0</v>
      </c>
      <c r="T223" s="208">
        <f>S223*H223</f>
        <v>0</v>
      </c>
      <c r="U223" s="37"/>
      <c r="V223" s="37"/>
      <c r="W223" s="37"/>
      <c r="X223" s="37"/>
      <c r="Y223" s="37"/>
      <c r="Z223" s="37"/>
      <c r="AA223" s="37"/>
      <c r="AB223" s="37"/>
      <c r="AC223" s="37"/>
      <c r="AD223" s="37"/>
      <c r="AE223" s="37"/>
      <c r="AR223" s="209" t="s">
        <v>159</v>
      </c>
      <c r="AT223" s="209" t="s">
        <v>154</v>
      </c>
      <c r="AU223" s="209" t="s">
        <v>83</v>
      </c>
      <c r="AY223" s="19" t="s">
        <v>152</v>
      </c>
      <c r="BE223" s="210">
        <f>IF(N223="základní",J223,0)</f>
        <v>0</v>
      </c>
      <c r="BF223" s="210">
        <f>IF(N223="snížená",J223,0)</f>
        <v>0</v>
      </c>
      <c r="BG223" s="210">
        <f>IF(N223="zákl. přenesená",J223,0)</f>
        <v>0</v>
      </c>
      <c r="BH223" s="210">
        <f>IF(N223="sníž. přenesená",J223,0)</f>
        <v>0</v>
      </c>
      <c r="BI223" s="210">
        <f>IF(N223="nulová",J223,0)</f>
        <v>0</v>
      </c>
      <c r="BJ223" s="19" t="s">
        <v>81</v>
      </c>
      <c r="BK223" s="210">
        <f>ROUND(I223*H223,2)</f>
        <v>0</v>
      </c>
      <c r="BL223" s="19" t="s">
        <v>159</v>
      </c>
      <c r="BM223" s="209" t="s">
        <v>325</v>
      </c>
    </row>
    <row r="224" spans="1:65" s="13" customFormat="1">
      <c r="B224" s="211"/>
      <c r="C224" s="212"/>
      <c r="D224" s="213" t="s">
        <v>161</v>
      </c>
      <c r="E224" s="214" t="s">
        <v>21</v>
      </c>
      <c r="F224" s="215" t="s">
        <v>300</v>
      </c>
      <c r="G224" s="212"/>
      <c r="H224" s="214" t="s">
        <v>21</v>
      </c>
      <c r="I224" s="216"/>
      <c r="J224" s="212"/>
      <c r="K224" s="212"/>
      <c r="L224" s="217"/>
      <c r="M224" s="218"/>
      <c r="N224" s="219"/>
      <c r="O224" s="219"/>
      <c r="P224" s="219"/>
      <c r="Q224" s="219"/>
      <c r="R224" s="219"/>
      <c r="S224" s="219"/>
      <c r="T224" s="220"/>
      <c r="AT224" s="221" t="s">
        <v>161</v>
      </c>
      <c r="AU224" s="221" t="s">
        <v>83</v>
      </c>
      <c r="AV224" s="13" t="s">
        <v>81</v>
      </c>
      <c r="AW224" s="13" t="s">
        <v>36</v>
      </c>
      <c r="AX224" s="13" t="s">
        <v>74</v>
      </c>
      <c r="AY224" s="221" t="s">
        <v>152</v>
      </c>
    </row>
    <row r="225" spans="1:65" s="14" customFormat="1">
      <c r="B225" s="222"/>
      <c r="C225" s="223"/>
      <c r="D225" s="213" t="s">
        <v>161</v>
      </c>
      <c r="E225" s="224" t="s">
        <v>21</v>
      </c>
      <c r="F225" s="225" t="s">
        <v>321</v>
      </c>
      <c r="G225" s="223"/>
      <c r="H225" s="226">
        <v>11.231999999999999</v>
      </c>
      <c r="I225" s="227"/>
      <c r="J225" s="223"/>
      <c r="K225" s="223"/>
      <c r="L225" s="228"/>
      <c r="M225" s="229"/>
      <c r="N225" s="230"/>
      <c r="O225" s="230"/>
      <c r="P225" s="230"/>
      <c r="Q225" s="230"/>
      <c r="R225" s="230"/>
      <c r="S225" s="230"/>
      <c r="T225" s="231"/>
      <c r="AT225" s="232" t="s">
        <v>161</v>
      </c>
      <c r="AU225" s="232" t="s">
        <v>83</v>
      </c>
      <c r="AV225" s="14" t="s">
        <v>83</v>
      </c>
      <c r="AW225" s="14" t="s">
        <v>36</v>
      </c>
      <c r="AX225" s="14" t="s">
        <v>81</v>
      </c>
      <c r="AY225" s="232" t="s">
        <v>152</v>
      </c>
    </row>
    <row r="226" spans="1:65" s="2" customFormat="1" ht="36" customHeight="1">
      <c r="A226" s="37"/>
      <c r="B226" s="38"/>
      <c r="C226" s="198" t="s">
        <v>326</v>
      </c>
      <c r="D226" s="198" t="s">
        <v>154</v>
      </c>
      <c r="E226" s="199" t="s">
        <v>327</v>
      </c>
      <c r="F226" s="200" t="s">
        <v>328</v>
      </c>
      <c r="G226" s="201" t="s">
        <v>219</v>
      </c>
      <c r="H226" s="202">
        <v>13.616</v>
      </c>
      <c r="I226" s="203"/>
      <c r="J226" s="204">
        <f>ROUND(I226*H226,2)</f>
        <v>0</v>
      </c>
      <c r="K226" s="200" t="s">
        <v>272</v>
      </c>
      <c r="L226" s="42"/>
      <c r="M226" s="205" t="s">
        <v>21</v>
      </c>
      <c r="N226" s="206" t="s">
        <v>45</v>
      </c>
      <c r="O226" s="68"/>
      <c r="P226" s="207">
        <f>O226*H226</f>
        <v>0</v>
      </c>
      <c r="Q226" s="207">
        <v>0.17763999999999999</v>
      </c>
      <c r="R226" s="207">
        <f>Q226*H226</f>
        <v>2.4187462399999999</v>
      </c>
      <c r="S226" s="207">
        <v>0</v>
      </c>
      <c r="T226" s="208">
        <f>S226*H226</f>
        <v>0</v>
      </c>
      <c r="U226" s="37"/>
      <c r="V226" s="37"/>
      <c r="W226" s="37"/>
      <c r="X226" s="37"/>
      <c r="Y226" s="37"/>
      <c r="Z226" s="37"/>
      <c r="AA226" s="37"/>
      <c r="AB226" s="37"/>
      <c r="AC226" s="37"/>
      <c r="AD226" s="37"/>
      <c r="AE226" s="37"/>
      <c r="AR226" s="209" t="s">
        <v>159</v>
      </c>
      <c r="AT226" s="209" t="s">
        <v>154</v>
      </c>
      <c r="AU226" s="209" t="s">
        <v>83</v>
      </c>
      <c r="AY226" s="19" t="s">
        <v>152</v>
      </c>
      <c r="BE226" s="210">
        <f>IF(N226="základní",J226,0)</f>
        <v>0</v>
      </c>
      <c r="BF226" s="210">
        <f>IF(N226="snížená",J226,0)</f>
        <v>0</v>
      </c>
      <c r="BG226" s="210">
        <f>IF(N226="zákl. přenesená",J226,0)</f>
        <v>0</v>
      </c>
      <c r="BH226" s="210">
        <f>IF(N226="sníž. přenesená",J226,0)</f>
        <v>0</v>
      </c>
      <c r="BI226" s="210">
        <f>IF(N226="nulová",J226,0)</f>
        <v>0</v>
      </c>
      <c r="BJ226" s="19" t="s">
        <v>81</v>
      </c>
      <c r="BK226" s="210">
        <f>ROUND(I226*H226,2)</f>
        <v>0</v>
      </c>
      <c r="BL226" s="19" t="s">
        <v>159</v>
      </c>
      <c r="BM226" s="209" t="s">
        <v>329</v>
      </c>
    </row>
    <row r="227" spans="1:65" s="14" customFormat="1" ht="22.5">
      <c r="B227" s="222"/>
      <c r="C227" s="223"/>
      <c r="D227" s="213" t="s">
        <v>161</v>
      </c>
      <c r="E227" s="224" t="s">
        <v>21</v>
      </c>
      <c r="F227" s="225" t="s">
        <v>330</v>
      </c>
      <c r="G227" s="223"/>
      <c r="H227" s="226">
        <v>13.616</v>
      </c>
      <c r="I227" s="227"/>
      <c r="J227" s="223"/>
      <c r="K227" s="223"/>
      <c r="L227" s="228"/>
      <c r="M227" s="229"/>
      <c r="N227" s="230"/>
      <c r="O227" s="230"/>
      <c r="P227" s="230"/>
      <c r="Q227" s="230"/>
      <c r="R227" s="230"/>
      <c r="S227" s="230"/>
      <c r="T227" s="231"/>
      <c r="AT227" s="232" t="s">
        <v>161</v>
      </c>
      <c r="AU227" s="232" t="s">
        <v>83</v>
      </c>
      <c r="AV227" s="14" t="s">
        <v>83</v>
      </c>
      <c r="AW227" s="14" t="s">
        <v>36</v>
      </c>
      <c r="AX227" s="14" t="s">
        <v>81</v>
      </c>
      <c r="AY227" s="232" t="s">
        <v>152</v>
      </c>
    </row>
    <row r="228" spans="1:65" s="2" customFormat="1" ht="60" customHeight="1">
      <c r="A228" s="37"/>
      <c r="B228" s="38"/>
      <c r="C228" s="198" t="s">
        <v>331</v>
      </c>
      <c r="D228" s="198" t="s">
        <v>154</v>
      </c>
      <c r="E228" s="199" t="s">
        <v>332</v>
      </c>
      <c r="F228" s="200" t="s">
        <v>333</v>
      </c>
      <c r="G228" s="201" t="s">
        <v>212</v>
      </c>
      <c r="H228" s="202">
        <v>6</v>
      </c>
      <c r="I228" s="203"/>
      <c r="J228" s="204">
        <f>ROUND(I228*H228,2)</f>
        <v>0</v>
      </c>
      <c r="K228" s="200" t="s">
        <v>158</v>
      </c>
      <c r="L228" s="42"/>
      <c r="M228" s="205" t="s">
        <v>21</v>
      </c>
      <c r="N228" s="206" t="s">
        <v>45</v>
      </c>
      <c r="O228" s="68"/>
      <c r="P228" s="207">
        <f>O228*H228</f>
        <v>0</v>
      </c>
      <c r="Q228" s="207">
        <v>3.3520000000000001E-2</v>
      </c>
      <c r="R228" s="207">
        <f>Q228*H228</f>
        <v>0.20112000000000002</v>
      </c>
      <c r="S228" s="207">
        <v>0</v>
      </c>
      <c r="T228" s="208">
        <f>S228*H228</f>
        <v>0</v>
      </c>
      <c r="U228" s="37"/>
      <c r="V228" s="37"/>
      <c r="W228" s="37"/>
      <c r="X228" s="37"/>
      <c r="Y228" s="37"/>
      <c r="Z228" s="37"/>
      <c r="AA228" s="37"/>
      <c r="AB228" s="37"/>
      <c r="AC228" s="37"/>
      <c r="AD228" s="37"/>
      <c r="AE228" s="37"/>
      <c r="AR228" s="209" t="s">
        <v>159</v>
      </c>
      <c r="AT228" s="209" t="s">
        <v>154</v>
      </c>
      <c r="AU228" s="209" t="s">
        <v>83</v>
      </c>
      <c r="AY228" s="19" t="s">
        <v>152</v>
      </c>
      <c r="BE228" s="210">
        <f>IF(N228="základní",J228,0)</f>
        <v>0</v>
      </c>
      <c r="BF228" s="210">
        <f>IF(N228="snížená",J228,0)</f>
        <v>0</v>
      </c>
      <c r="BG228" s="210">
        <f>IF(N228="zákl. přenesená",J228,0)</f>
        <v>0</v>
      </c>
      <c r="BH228" s="210">
        <f>IF(N228="sníž. přenesená",J228,0)</f>
        <v>0</v>
      </c>
      <c r="BI228" s="210">
        <f>IF(N228="nulová",J228,0)</f>
        <v>0</v>
      </c>
      <c r="BJ228" s="19" t="s">
        <v>81</v>
      </c>
      <c r="BK228" s="210">
        <f>ROUND(I228*H228,2)</f>
        <v>0</v>
      </c>
      <c r="BL228" s="19" t="s">
        <v>159</v>
      </c>
      <c r="BM228" s="209" t="s">
        <v>334</v>
      </c>
    </row>
    <row r="229" spans="1:65" s="13" customFormat="1">
      <c r="B229" s="211"/>
      <c r="C229" s="212"/>
      <c r="D229" s="213" t="s">
        <v>161</v>
      </c>
      <c r="E229" s="214" t="s">
        <v>21</v>
      </c>
      <c r="F229" s="215" t="s">
        <v>335</v>
      </c>
      <c r="G229" s="212"/>
      <c r="H229" s="214" t="s">
        <v>21</v>
      </c>
      <c r="I229" s="216"/>
      <c r="J229" s="212"/>
      <c r="K229" s="212"/>
      <c r="L229" s="217"/>
      <c r="M229" s="218"/>
      <c r="N229" s="219"/>
      <c r="O229" s="219"/>
      <c r="P229" s="219"/>
      <c r="Q229" s="219"/>
      <c r="R229" s="219"/>
      <c r="S229" s="219"/>
      <c r="T229" s="220"/>
      <c r="AT229" s="221" t="s">
        <v>161</v>
      </c>
      <c r="AU229" s="221" t="s">
        <v>83</v>
      </c>
      <c r="AV229" s="13" t="s">
        <v>81</v>
      </c>
      <c r="AW229" s="13" t="s">
        <v>36</v>
      </c>
      <c r="AX229" s="13" t="s">
        <v>74</v>
      </c>
      <c r="AY229" s="221" t="s">
        <v>152</v>
      </c>
    </row>
    <row r="230" spans="1:65" s="14" customFormat="1">
      <c r="B230" s="222"/>
      <c r="C230" s="223"/>
      <c r="D230" s="213" t="s">
        <v>161</v>
      </c>
      <c r="E230" s="224" t="s">
        <v>21</v>
      </c>
      <c r="F230" s="225" t="s">
        <v>336</v>
      </c>
      <c r="G230" s="223"/>
      <c r="H230" s="226">
        <v>6</v>
      </c>
      <c r="I230" s="227"/>
      <c r="J230" s="223"/>
      <c r="K230" s="223"/>
      <c r="L230" s="228"/>
      <c r="M230" s="229"/>
      <c r="N230" s="230"/>
      <c r="O230" s="230"/>
      <c r="P230" s="230"/>
      <c r="Q230" s="230"/>
      <c r="R230" s="230"/>
      <c r="S230" s="230"/>
      <c r="T230" s="231"/>
      <c r="AT230" s="232" t="s">
        <v>161</v>
      </c>
      <c r="AU230" s="232" t="s">
        <v>83</v>
      </c>
      <c r="AV230" s="14" t="s">
        <v>83</v>
      </c>
      <c r="AW230" s="14" t="s">
        <v>36</v>
      </c>
      <c r="AX230" s="14" t="s">
        <v>81</v>
      </c>
      <c r="AY230" s="232" t="s">
        <v>152</v>
      </c>
    </row>
    <row r="231" spans="1:65" s="2" customFormat="1" ht="36" customHeight="1">
      <c r="A231" s="37"/>
      <c r="B231" s="38"/>
      <c r="C231" s="198" t="s">
        <v>337</v>
      </c>
      <c r="D231" s="198" t="s">
        <v>154</v>
      </c>
      <c r="E231" s="199" t="s">
        <v>338</v>
      </c>
      <c r="F231" s="200" t="s">
        <v>339</v>
      </c>
      <c r="G231" s="201" t="s">
        <v>212</v>
      </c>
      <c r="H231" s="202">
        <v>8</v>
      </c>
      <c r="I231" s="203"/>
      <c r="J231" s="204">
        <f>ROUND(I231*H231,2)</f>
        <v>0</v>
      </c>
      <c r="K231" s="200" t="s">
        <v>158</v>
      </c>
      <c r="L231" s="42"/>
      <c r="M231" s="205" t="s">
        <v>21</v>
      </c>
      <c r="N231" s="206" t="s">
        <v>45</v>
      </c>
      <c r="O231" s="68"/>
      <c r="P231" s="207">
        <f>O231*H231</f>
        <v>0</v>
      </c>
      <c r="Q231" s="207">
        <v>2.6280000000000001E-2</v>
      </c>
      <c r="R231" s="207">
        <f>Q231*H231</f>
        <v>0.21024000000000001</v>
      </c>
      <c r="S231" s="207">
        <v>0</v>
      </c>
      <c r="T231" s="208">
        <f>S231*H231</f>
        <v>0</v>
      </c>
      <c r="U231" s="37"/>
      <c r="V231" s="37"/>
      <c r="W231" s="37"/>
      <c r="X231" s="37"/>
      <c r="Y231" s="37"/>
      <c r="Z231" s="37"/>
      <c r="AA231" s="37"/>
      <c r="AB231" s="37"/>
      <c r="AC231" s="37"/>
      <c r="AD231" s="37"/>
      <c r="AE231" s="37"/>
      <c r="AR231" s="209" t="s">
        <v>159</v>
      </c>
      <c r="AT231" s="209" t="s">
        <v>154</v>
      </c>
      <c r="AU231" s="209" t="s">
        <v>83</v>
      </c>
      <c r="AY231" s="19" t="s">
        <v>152</v>
      </c>
      <c r="BE231" s="210">
        <f>IF(N231="základní",J231,0)</f>
        <v>0</v>
      </c>
      <c r="BF231" s="210">
        <f>IF(N231="snížená",J231,0)</f>
        <v>0</v>
      </c>
      <c r="BG231" s="210">
        <f>IF(N231="zákl. přenesená",J231,0)</f>
        <v>0</v>
      </c>
      <c r="BH231" s="210">
        <f>IF(N231="sníž. přenesená",J231,0)</f>
        <v>0</v>
      </c>
      <c r="BI231" s="210">
        <f>IF(N231="nulová",J231,0)</f>
        <v>0</v>
      </c>
      <c r="BJ231" s="19" t="s">
        <v>81</v>
      </c>
      <c r="BK231" s="210">
        <f>ROUND(I231*H231,2)</f>
        <v>0</v>
      </c>
      <c r="BL231" s="19" t="s">
        <v>159</v>
      </c>
      <c r="BM231" s="209" t="s">
        <v>340</v>
      </c>
    </row>
    <row r="232" spans="1:65" s="13" customFormat="1">
      <c r="B232" s="211"/>
      <c r="C232" s="212"/>
      <c r="D232" s="213" t="s">
        <v>161</v>
      </c>
      <c r="E232" s="214" t="s">
        <v>21</v>
      </c>
      <c r="F232" s="215" t="s">
        <v>341</v>
      </c>
      <c r="G232" s="212"/>
      <c r="H232" s="214" t="s">
        <v>21</v>
      </c>
      <c r="I232" s="216"/>
      <c r="J232" s="212"/>
      <c r="K232" s="212"/>
      <c r="L232" s="217"/>
      <c r="M232" s="218"/>
      <c r="N232" s="219"/>
      <c r="O232" s="219"/>
      <c r="P232" s="219"/>
      <c r="Q232" s="219"/>
      <c r="R232" s="219"/>
      <c r="S232" s="219"/>
      <c r="T232" s="220"/>
      <c r="AT232" s="221" t="s">
        <v>161</v>
      </c>
      <c r="AU232" s="221" t="s">
        <v>83</v>
      </c>
      <c r="AV232" s="13" t="s">
        <v>81</v>
      </c>
      <c r="AW232" s="13" t="s">
        <v>36</v>
      </c>
      <c r="AX232" s="13" t="s">
        <v>74</v>
      </c>
      <c r="AY232" s="221" t="s">
        <v>152</v>
      </c>
    </row>
    <row r="233" spans="1:65" s="14" customFormat="1">
      <c r="B233" s="222"/>
      <c r="C233" s="223"/>
      <c r="D233" s="213" t="s">
        <v>161</v>
      </c>
      <c r="E233" s="224" t="s">
        <v>21</v>
      </c>
      <c r="F233" s="225" t="s">
        <v>342</v>
      </c>
      <c r="G233" s="223"/>
      <c r="H233" s="226">
        <v>8</v>
      </c>
      <c r="I233" s="227"/>
      <c r="J233" s="223"/>
      <c r="K233" s="223"/>
      <c r="L233" s="228"/>
      <c r="M233" s="229"/>
      <c r="N233" s="230"/>
      <c r="O233" s="230"/>
      <c r="P233" s="230"/>
      <c r="Q233" s="230"/>
      <c r="R233" s="230"/>
      <c r="S233" s="230"/>
      <c r="T233" s="231"/>
      <c r="AT233" s="232" t="s">
        <v>161</v>
      </c>
      <c r="AU233" s="232" t="s">
        <v>83</v>
      </c>
      <c r="AV233" s="14" t="s">
        <v>83</v>
      </c>
      <c r="AW233" s="14" t="s">
        <v>36</v>
      </c>
      <c r="AX233" s="14" t="s">
        <v>81</v>
      </c>
      <c r="AY233" s="232" t="s">
        <v>152</v>
      </c>
    </row>
    <row r="234" spans="1:65" s="2" customFormat="1" ht="36" customHeight="1">
      <c r="A234" s="37"/>
      <c r="B234" s="38"/>
      <c r="C234" s="198" t="s">
        <v>343</v>
      </c>
      <c r="D234" s="198" t="s">
        <v>154</v>
      </c>
      <c r="E234" s="199" t="s">
        <v>344</v>
      </c>
      <c r="F234" s="200" t="s">
        <v>345</v>
      </c>
      <c r="G234" s="201" t="s">
        <v>212</v>
      </c>
      <c r="H234" s="202">
        <v>1</v>
      </c>
      <c r="I234" s="203"/>
      <c r="J234" s="204">
        <f>ROUND(I234*H234,2)</f>
        <v>0</v>
      </c>
      <c r="K234" s="200" t="s">
        <v>158</v>
      </c>
      <c r="L234" s="42"/>
      <c r="M234" s="205" t="s">
        <v>21</v>
      </c>
      <c r="N234" s="206" t="s">
        <v>45</v>
      </c>
      <c r="O234" s="68"/>
      <c r="P234" s="207">
        <f>O234*H234</f>
        <v>0</v>
      </c>
      <c r="Q234" s="207">
        <v>8.1309999999999993E-2</v>
      </c>
      <c r="R234" s="207">
        <f>Q234*H234</f>
        <v>8.1309999999999993E-2</v>
      </c>
      <c r="S234" s="207">
        <v>0</v>
      </c>
      <c r="T234" s="208">
        <f>S234*H234</f>
        <v>0</v>
      </c>
      <c r="U234" s="37"/>
      <c r="V234" s="37"/>
      <c r="W234" s="37"/>
      <c r="X234" s="37"/>
      <c r="Y234" s="37"/>
      <c r="Z234" s="37"/>
      <c r="AA234" s="37"/>
      <c r="AB234" s="37"/>
      <c r="AC234" s="37"/>
      <c r="AD234" s="37"/>
      <c r="AE234" s="37"/>
      <c r="AR234" s="209" t="s">
        <v>159</v>
      </c>
      <c r="AT234" s="209" t="s">
        <v>154</v>
      </c>
      <c r="AU234" s="209" t="s">
        <v>83</v>
      </c>
      <c r="AY234" s="19" t="s">
        <v>152</v>
      </c>
      <c r="BE234" s="210">
        <f>IF(N234="základní",J234,0)</f>
        <v>0</v>
      </c>
      <c r="BF234" s="210">
        <f>IF(N234="snížená",J234,0)</f>
        <v>0</v>
      </c>
      <c r="BG234" s="210">
        <f>IF(N234="zákl. přenesená",J234,0)</f>
        <v>0</v>
      </c>
      <c r="BH234" s="210">
        <f>IF(N234="sníž. přenesená",J234,0)</f>
        <v>0</v>
      </c>
      <c r="BI234" s="210">
        <f>IF(N234="nulová",J234,0)</f>
        <v>0</v>
      </c>
      <c r="BJ234" s="19" t="s">
        <v>81</v>
      </c>
      <c r="BK234" s="210">
        <f>ROUND(I234*H234,2)</f>
        <v>0</v>
      </c>
      <c r="BL234" s="19" t="s">
        <v>159</v>
      </c>
      <c r="BM234" s="209" t="s">
        <v>346</v>
      </c>
    </row>
    <row r="235" spans="1:65" s="13" customFormat="1">
      <c r="B235" s="211"/>
      <c r="C235" s="212"/>
      <c r="D235" s="213" t="s">
        <v>161</v>
      </c>
      <c r="E235" s="214" t="s">
        <v>21</v>
      </c>
      <c r="F235" s="215" t="s">
        <v>335</v>
      </c>
      <c r="G235" s="212"/>
      <c r="H235" s="214" t="s">
        <v>21</v>
      </c>
      <c r="I235" s="216"/>
      <c r="J235" s="212"/>
      <c r="K235" s="212"/>
      <c r="L235" s="217"/>
      <c r="M235" s="218"/>
      <c r="N235" s="219"/>
      <c r="O235" s="219"/>
      <c r="P235" s="219"/>
      <c r="Q235" s="219"/>
      <c r="R235" s="219"/>
      <c r="S235" s="219"/>
      <c r="T235" s="220"/>
      <c r="AT235" s="221" t="s">
        <v>161</v>
      </c>
      <c r="AU235" s="221" t="s">
        <v>83</v>
      </c>
      <c r="AV235" s="13" t="s">
        <v>81</v>
      </c>
      <c r="AW235" s="13" t="s">
        <v>36</v>
      </c>
      <c r="AX235" s="13" t="s">
        <v>74</v>
      </c>
      <c r="AY235" s="221" t="s">
        <v>152</v>
      </c>
    </row>
    <row r="236" spans="1:65" s="14" customFormat="1">
      <c r="B236" s="222"/>
      <c r="C236" s="223"/>
      <c r="D236" s="213" t="s">
        <v>161</v>
      </c>
      <c r="E236" s="224" t="s">
        <v>21</v>
      </c>
      <c r="F236" s="225" t="s">
        <v>347</v>
      </c>
      <c r="G236" s="223"/>
      <c r="H236" s="226">
        <v>1</v>
      </c>
      <c r="I236" s="227"/>
      <c r="J236" s="223"/>
      <c r="K236" s="223"/>
      <c r="L236" s="228"/>
      <c r="M236" s="229"/>
      <c r="N236" s="230"/>
      <c r="O236" s="230"/>
      <c r="P236" s="230"/>
      <c r="Q236" s="230"/>
      <c r="R236" s="230"/>
      <c r="S236" s="230"/>
      <c r="T236" s="231"/>
      <c r="AT236" s="232" t="s">
        <v>161</v>
      </c>
      <c r="AU236" s="232" t="s">
        <v>83</v>
      </c>
      <c r="AV236" s="14" t="s">
        <v>83</v>
      </c>
      <c r="AW236" s="14" t="s">
        <v>36</v>
      </c>
      <c r="AX236" s="14" t="s">
        <v>81</v>
      </c>
      <c r="AY236" s="232" t="s">
        <v>152</v>
      </c>
    </row>
    <row r="237" spans="1:65" s="2" customFormat="1" ht="36" customHeight="1">
      <c r="A237" s="37"/>
      <c r="B237" s="38"/>
      <c r="C237" s="198" t="s">
        <v>348</v>
      </c>
      <c r="D237" s="198" t="s">
        <v>154</v>
      </c>
      <c r="E237" s="199" t="s">
        <v>349</v>
      </c>
      <c r="F237" s="200" t="s">
        <v>350</v>
      </c>
      <c r="G237" s="201" t="s">
        <v>212</v>
      </c>
      <c r="H237" s="202">
        <v>2</v>
      </c>
      <c r="I237" s="203"/>
      <c r="J237" s="204">
        <f>ROUND(I237*H237,2)</f>
        <v>0</v>
      </c>
      <c r="K237" s="200" t="s">
        <v>158</v>
      </c>
      <c r="L237" s="42"/>
      <c r="M237" s="205" t="s">
        <v>21</v>
      </c>
      <c r="N237" s="206" t="s">
        <v>45</v>
      </c>
      <c r="O237" s="68"/>
      <c r="P237" s="207">
        <f>O237*H237</f>
        <v>0</v>
      </c>
      <c r="Q237" s="207">
        <v>9.4310000000000005E-2</v>
      </c>
      <c r="R237" s="207">
        <f>Q237*H237</f>
        <v>0.18862000000000001</v>
      </c>
      <c r="S237" s="207">
        <v>0</v>
      </c>
      <c r="T237" s="208">
        <f>S237*H237</f>
        <v>0</v>
      </c>
      <c r="U237" s="37"/>
      <c r="V237" s="37"/>
      <c r="W237" s="37"/>
      <c r="X237" s="37"/>
      <c r="Y237" s="37"/>
      <c r="Z237" s="37"/>
      <c r="AA237" s="37"/>
      <c r="AB237" s="37"/>
      <c r="AC237" s="37"/>
      <c r="AD237" s="37"/>
      <c r="AE237" s="37"/>
      <c r="AR237" s="209" t="s">
        <v>159</v>
      </c>
      <c r="AT237" s="209" t="s">
        <v>154</v>
      </c>
      <c r="AU237" s="209" t="s">
        <v>83</v>
      </c>
      <c r="AY237" s="19" t="s">
        <v>152</v>
      </c>
      <c r="BE237" s="210">
        <f>IF(N237="základní",J237,0)</f>
        <v>0</v>
      </c>
      <c r="BF237" s="210">
        <f>IF(N237="snížená",J237,0)</f>
        <v>0</v>
      </c>
      <c r="BG237" s="210">
        <f>IF(N237="zákl. přenesená",J237,0)</f>
        <v>0</v>
      </c>
      <c r="BH237" s="210">
        <f>IF(N237="sníž. přenesená",J237,0)</f>
        <v>0</v>
      </c>
      <c r="BI237" s="210">
        <f>IF(N237="nulová",J237,0)</f>
        <v>0</v>
      </c>
      <c r="BJ237" s="19" t="s">
        <v>81</v>
      </c>
      <c r="BK237" s="210">
        <f>ROUND(I237*H237,2)</f>
        <v>0</v>
      </c>
      <c r="BL237" s="19" t="s">
        <v>159</v>
      </c>
      <c r="BM237" s="209" t="s">
        <v>351</v>
      </c>
    </row>
    <row r="238" spans="1:65" s="13" customFormat="1">
      <c r="B238" s="211"/>
      <c r="C238" s="212"/>
      <c r="D238" s="213" t="s">
        <v>161</v>
      </c>
      <c r="E238" s="214" t="s">
        <v>21</v>
      </c>
      <c r="F238" s="215" t="s">
        <v>341</v>
      </c>
      <c r="G238" s="212"/>
      <c r="H238" s="214" t="s">
        <v>21</v>
      </c>
      <c r="I238" s="216"/>
      <c r="J238" s="212"/>
      <c r="K238" s="212"/>
      <c r="L238" s="217"/>
      <c r="M238" s="218"/>
      <c r="N238" s="219"/>
      <c r="O238" s="219"/>
      <c r="P238" s="219"/>
      <c r="Q238" s="219"/>
      <c r="R238" s="219"/>
      <c r="S238" s="219"/>
      <c r="T238" s="220"/>
      <c r="AT238" s="221" t="s">
        <v>161</v>
      </c>
      <c r="AU238" s="221" t="s">
        <v>83</v>
      </c>
      <c r="AV238" s="13" t="s">
        <v>81</v>
      </c>
      <c r="AW238" s="13" t="s">
        <v>36</v>
      </c>
      <c r="AX238" s="13" t="s">
        <v>74</v>
      </c>
      <c r="AY238" s="221" t="s">
        <v>152</v>
      </c>
    </row>
    <row r="239" spans="1:65" s="14" customFormat="1">
      <c r="B239" s="222"/>
      <c r="C239" s="223"/>
      <c r="D239" s="213" t="s">
        <v>161</v>
      </c>
      <c r="E239" s="224" t="s">
        <v>21</v>
      </c>
      <c r="F239" s="225" t="s">
        <v>352</v>
      </c>
      <c r="G239" s="223"/>
      <c r="H239" s="226">
        <v>2</v>
      </c>
      <c r="I239" s="227"/>
      <c r="J239" s="223"/>
      <c r="K239" s="223"/>
      <c r="L239" s="228"/>
      <c r="M239" s="229"/>
      <c r="N239" s="230"/>
      <c r="O239" s="230"/>
      <c r="P239" s="230"/>
      <c r="Q239" s="230"/>
      <c r="R239" s="230"/>
      <c r="S239" s="230"/>
      <c r="T239" s="231"/>
      <c r="AT239" s="232" t="s">
        <v>161</v>
      </c>
      <c r="AU239" s="232" t="s">
        <v>83</v>
      </c>
      <c r="AV239" s="14" t="s">
        <v>83</v>
      </c>
      <c r="AW239" s="14" t="s">
        <v>36</v>
      </c>
      <c r="AX239" s="14" t="s">
        <v>81</v>
      </c>
      <c r="AY239" s="232" t="s">
        <v>152</v>
      </c>
    </row>
    <row r="240" spans="1:65" s="2" customFormat="1" ht="36" customHeight="1">
      <c r="A240" s="37"/>
      <c r="B240" s="38"/>
      <c r="C240" s="198" t="s">
        <v>353</v>
      </c>
      <c r="D240" s="198" t="s">
        <v>154</v>
      </c>
      <c r="E240" s="199" t="s">
        <v>354</v>
      </c>
      <c r="F240" s="200" t="s">
        <v>355</v>
      </c>
      <c r="G240" s="201" t="s">
        <v>199</v>
      </c>
      <c r="H240" s="202">
        <v>0.223</v>
      </c>
      <c r="I240" s="203"/>
      <c r="J240" s="204">
        <f>ROUND(I240*H240,2)</f>
        <v>0</v>
      </c>
      <c r="K240" s="200" t="s">
        <v>158</v>
      </c>
      <c r="L240" s="42"/>
      <c r="M240" s="205" t="s">
        <v>21</v>
      </c>
      <c r="N240" s="206" t="s">
        <v>45</v>
      </c>
      <c r="O240" s="68"/>
      <c r="P240" s="207">
        <f>O240*H240</f>
        <v>0</v>
      </c>
      <c r="Q240" s="207">
        <v>1.9539999999999998E-2</v>
      </c>
      <c r="R240" s="207">
        <f>Q240*H240</f>
        <v>4.3574199999999999E-3</v>
      </c>
      <c r="S240" s="207">
        <v>0</v>
      </c>
      <c r="T240" s="208">
        <f>S240*H240</f>
        <v>0</v>
      </c>
      <c r="U240" s="37"/>
      <c r="V240" s="37"/>
      <c r="W240" s="37"/>
      <c r="X240" s="37"/>
      <c r="Y240" s="37"/>
      <c r="Z240" s="37"/>
      <c r="AA240" s="37"/>
      <c r="AB240" s="37"/>
      <c r="AC240" s="37"/>
      <c r="AD240" s="37"/>
      <c r="AE240" s="37"/>
      <c r="AR240" s="209" t="s">
        <v>159</v>
      </c>
      <c r="AT240" s="209" t="s">
        <v>154</v>
      </c>
      <c r="AU240" s="209" t="s">
        <v>83</v>
      </c>
      <c r="AY240" s="19" t="s">
        <v>152</v>
      </c>
      <c r="BE240" s="210">
        <f>IF(N240="základní",J240,0)</f>
        <v>0</v>
      </c>
      <c r="BF240" s="210">
        <f>IF(N240="snížená",J240,0)</f>
        <v>0</v>
      </c>
      <c r="BG240" s="210">
        <f>IF(N240="zákl. přenesená",J240,0)</f>
        <v>0</v>
      </c>
      <c r="BH240" s="210">
        <f>IF(N240="sníž. přenesená",J240,0)</f>
        <v>0</v>
      </c>
      <c r="BI240" s="210">
        <f>IF(N240="nulová",J240,0)</f>
        <v>0</v>
      </c>
      <c r="BJ240" s="19" t="s">
        <v>81</v>
      </c>
      <c r="BK240" s="210">
        <f>ROUND(I240*H240,2)</f>
        <v>0</v>
      </c>
      <c r="BL240" s="19" t="s">
        <v>159</v>
      </c>
      <c r="BM240" s="209" t="s">
        <v>356</v>
      </c>
    </row>
    <row r="241" spans="1:65" s="13" customFormat="1">
      <c r="B241" s="211"/>
      <c r="C241" s="212"/>
      <c r="D241" s="213" t="s">
        <v>161</v>
      </c>
      <c r="E241" s="214" t="s">
        <v>21</v>
      </c>
      <c r="F241" s="215" t="s">
        <v>357</v>
      </c>
      <c r="G241" s="212"/>
      <c r="H241" s="214" t="s">
        <v>21</v>
      </c>
      <c r="I241" s="216"/>
      <c r="J241" s="212"/>
      <c r="K241" s="212"/>
      <c r="L241" s="217"/>
      <c r="M241" s="218"/>
      <c r="N241" s="219"/>
      <c r="O241" s="219"/>
      <c r="P241" s="219"/>
      <c r="Q241" s="219"/>
      <c r="R241" s="219"/>
      <c r="S241" s="219"/>
      <c r="T241" s="220"/>
      <c r="AT241" s="221" t="s">
        <v>161</v>
      </c>
      <c r="AU241" s="221" t="s">
        <v>83</v>
      </c>
      <c r="AV241" s="13" t="s">
        <v>81</v>
      </c>
      <c r="AW241" s="13" t="s">
        <v>36</v>
      </c>
      <c r="AX241" s="13" t="s">
        <v>74</v>
      </c>
      <c r="AY241" s="221" t="s">
        <v>152</v>
      </c>
    </row>
    <row r="242" spans="1:65" s="14" customFormat="1">
      <c r="B242" s="222"/>
      <c r="C242" s="223"/>
      <c r="D242" s="213" t="s">
        <v>161</v>
      </c>
      <c r="E242" s="224" t="s">
        <v>21</v>
      </c>
      <c r="F242" s="225" t="s">
        <v>358</v>
      </c>
      <c r="G242" s="223"/>
      <c r="H242" s="226">
        <v>8.2000000000000003E-2</v>
      </c>
      <c r="I242" s="227"/>
      <c r="J242" s="223"/>
      <c r="K242" s="223"/>
      <c r="L242" s="228"/>
      <c r="M242" s="229"/>
      <c r="N242" s="230"/>
      <c r="O242" s="230"/>
      <c r="P242" s="230"/>
      <c r="Q242" s="230"/>
      <c r="R242" s="230"/>
      <c r="S242" s="230"/>
      <c r="T242" s="231"/>
      <c r="AT242" s="232" t="s">
        <v>161</v>
      </c>
      <c r="AU242" s="232" t="s">
        <v>83</v>
      </c>
      <c r="AV242" s="14" t="s">
        <v>83</v>
      </c>
      <c r="AW242" s="14" t="s">
        <v>36</v>
      </c>
      <c r="AX242" s="14" t="s">
        <v>74</v>
      </c>
      <c r="AY242" s="232" t="s">
        <v>152</v>
      </c>
    </row>
    <row r="243" spans="1:65" s="14" customFormat="1">
      <c r="B243" s="222"/>
      <c r="C243" s="223"/>
      <c r="D243" s="213" t="s">
        <v>161</v>
      </c>
      <c r="E243" s="224" t="s">
        <v>21</v>
      </c>
      <c r="F243" s="225" t="s">
        <v>359</v>
      </c>
      <c r="G243" s="223"/>
      <c r="H243" s="226">
        <v>7.0000000000000007E-2</v>
      </c>
      <c r="I243" s="227"/>
      <c r="J243" s="223"/>
      <c r="K243" s="223"/>
      <c r="L243" s="228"/>
      <c r="M243" s="229"/>
      <c r="N243" s="230"/>
      <c r="O243" s="230"/>
      <c r="P243" s="230"/>
      <c r="Q243" s="230"/>
      <c r="R243" s="230"/>
      <c r="S243" s="230"/>
      <c r="T243" s="231"/>
      <c r="AT243" s="232" t="s">
        <v>161</v>
      </c>
      <c r="AU243" s="232" t="s">
        <v>83</v>
      </c>
      <c r="AV243" s="14" t="s">
        <v>83</v>
      </c>
      <c r="AW243" s="14" t="s">
        <v>36</v>
      </c>
      <c r="AX243" s="14" t="s">
        <v>74</v>
      </c>
      <c r="AY243" s="232" t="s">
        <v>152</v>
      </c>
    </row>
    <row r="244" spans="1:65" s="14" customFormat="1">
      <c r="B244" s="222"/>
      <c r="C244" s="223"/>
      <c r="D244" s="213" t="s">
        <v>161</v>
      </c>
      <c r="E244" s="224" t="s">
        <v>21</v>
      </c>
      <c r="F244" s="225" t="s">
        <v>360</v>
      </c>
      <c r="G244" s="223"/>
      <c r="H244" s="226">
        <v>3.1E-2</v>
      </c>
      <c r="I244" s="227"/>
      <c r="J244" s="223"/>
      <c r="K244" s="223"/>
      <c r="L244" s="228"/>
      <c r="M244" s="229"/>
      <c r="N244" s="230"/>
      <c r="O244" s="230"/>
      <c r="P244" s="230"/>
      <c r="Q244" s="230"/>
      <c r="R244" s="230"/>
      <c r="S244" s="230"/>
      <c r="T244" s="231"/>
      <c r="AT244" s="232" t="s">
        <v>161</v>
      </c>
      <c r="AU244" s="232" t="s">
        <v>83</v>
      </c>
      <c r="AV244" s="14" t="s">
        <v>83</v>
      </c>
      <c r="AW244" s="14" t="s">
        <v>36</v>
      </c>
      <c r="AX244" s="14" t="s">
        <v>74</v>
      </c>
      <c r="AY244" s="232" t="s">
        <v>152</v>
      </c>
    </row>
    <row r="245" spans="1:65" s="14" customFormat="1">
      <c r="B245" s="222"/>
      <c r="C245" s="223"/>
      <c r="D245" s="213" t="s">
        <v>161</v>
      </c>
      <c r="E245" s="224" t="s">
        <v>21</v>
      </c>
      <c r="F245" s="225" t="s">
        <v>361</v>
      </c>
      <c r="G245" s="223"/>
      <c r="H245" s="226">
        <v>3.2000000000000001E-2</v>
      </c>
      <c r="I245" s="227"/>
      <c r="J245" s="223"/>
      <c r="K245" s="223"/>
      <c r="L245" s="228"/>
      <c r="M245" s="229"/>
      <c r="N245" s="230"/>
      <c r="O245" s="230"/>
      <c r="P245" s="230"/>
      <c r="Q245" s="230"/>
      <c r="R245" s="230"/>
      <c r="S245" s="230"/>
      <c r="T245" s="231"/>
      <c r="AT245" s="232" t="s">
        <v>161</v>
      </c>
      <c r="AU245" s="232" t="s">
        <v>83</v>
      </c>
      <c r="AV245" s="14" t="s">
        <v>83</v>
      </c>
      <c r="AW245" s="14" t="s">
        <v>36</v>
      </c>
      <c r="AX245" s="14" t="s">
        <v>74</v>
      </c>
      <c r="AY245" s="232" t="s">
        <v>152</v>
      </c>
    </row>
    <row r="246" spans="1:65" s="13" customFormat="1">
      <c r="B246" s="211"/>
      <c r="C246" s="212"/>
      <c r="D246" s="213" t="s">
        <v>161</v>
      </c>
      <c r="E246" s="214" t="s">
        <v>21</v>
      </c>
      <c r="F246" s="215" t="s">
        <v>362</v>
      </c>
      <c r="G246" s="212"/>
      <c r="H246" s="214" t="s">
        <v>21</v>
      </c>
      <c r="I246" s="216"/>
      <c r="J246" s="212"/>
      <c r="K246" s="212"/>
      <c r="L246" s="217"/>
      <c r="M246" s="218"/>
      <c r="N246" s="219"/>
      <c r="O246" s="219"/>
      <c r="P246" s="219"/>
      <c r="Q246" s="219"/>
      <c r="R246" s="219"/>
      <c r="S246" s="219"/>
      <c r="T246" s="220"/>
      <c r="AT246" s="221" t="s">
        <v>161</v>
      </c>
      <c r="AU246" s="221" t="s">
        <v>83</v>
      </c>
      <c r="AV246" s="13" t="s">
        <v>81</v>
      </c>
      <c r="AW246" s="13" t="s">
        <v>36</v>
      </c>
      <c r="AX246" s="13" t="s">
        <v>74</v>
      </c>
      <c r="AY246" s="221" t="s">
        <v>152</v>
      </c>
    </row>
    <row r="247" spans="1:65" s="14" customFormat="1">
      <c r="B247" s="222"/>
      <c r="C247" s="223"/>
      <c r="D247" s="213" t="s">
        <v>161</v>
      </c>
      <c r="E247" s="224" t="s">
        <v>21</v>
      </c>
      <c r="F247" s="225" t="s">
        <v>363</v>
      </c>
      <c r="G247" s="223"/>
      <c r="H247" s="226">
        <v>8.0000000000000002E-3</v>
      </c>
      <c r="I247" s="227"/>
      <c r="J247" s="223"/>
      <c r="K247" s="223"/>
      <c r="L247" s="228"/>
      <c r="M247" s="229"/>
      <c r="N247" s="230"/>
      <c r="O247" s="230"/>
      <c r="P247" s="230"/>
      <c r="Q247" s="230"/>
      <c r="R247" s="230"/>
      <c r="S247" s="230"/>
      <c r="T247" s="231"/>
      <c r="AT247" s="232" t="s">
        <v>161</v>
      </c>
      <c r="AU247" s="232" t="s">
        <v>83</v>
      </c>
      <c r="AV247" s="14" t="s">
        <v>83</v>
      </c>
      <c r="AW247" s="14" t="s">
        <v>36</v>
      </c>
      <c r="AX247" s="14" t="s">
        <v>74</v>
      </c>
      <c r="AY247" s="232" t="s">
        <v>152</v>
      </c>
    </row>
    <row r="248" spans="1:65" s="15" customFormat="1">
      <c r="B248" s="233"/>
      <c r="C248" s="234"/>
      <c r="D248" s="213" t="s">
        <v>161</v>
      </c>
      <c r="E248" s="235" t="s">
        <v>21</v>
      </c>
      <c r="F248" s="236" t="s">
        <v>184</v>
      </c>
      <c r="G248" s="234"/>
      <c r="H248" s="237">
        <v>0.22300000000000003</v>
      </c>
      <c r="I248" s="238"/>
      <c r="J248" s="234"/>
      <c r="K248" s="234"/>
      <c r="L248" s="239"/>
      <c r="M248" s="240"/>
      <c r="N248" s="241"/>
      <c r="O248" s="241"/>
      <c r="P248" s="241"/>
      <c r="Q248" s="241"/>
      <c r="R248" s="241"/>
      <c r="S248" s="241"/>
      <c r="T248" s="242"/>
      <c r="AT248" s="243" t="s">
        <v>161</v>
      </c>
      <c r="AU248" s="243" t="s">
        <v>83</v>
      </c>
      <c r="AV248" s="15" t="s">
        <v>159</v>
      </c>
      <c r="AW248" s="15" t="s">
        <v>36</v>
      </c>
      <c r="AX248" s="15" t="s">
        <v>81</v>
      </c>
      <c r="AY248" s="243" t="s">
        <v>152</v>
      </c>
    </row>
    <row r="249" spans="1:65" s="2" customFormat="1" ht="16.5" customHeight="1">
      <c r="A249" s="37"/>
      <c r="B249" s="38"/>
      <c r="C249" s="244" t="s">
        <v>364</v>
      </c>
      <c r="D249" s="244" t="s">
        <v>365</v>
      </c>
      <c r="E249" s="245" t="s">
        <v>366</v>
      </c>
      <c r="F249" s="246" t="s">
        <v>367</v>
      </c>
      <c r="G249" s="247" t="s">
        <v>199</v>
      </c>
      <c r="H249" s="248">
        <v>8.9999999999999993E-3</v>
      </c>
      <c r="I249" s="249"/>
      <c r="J249" s="250">
        <f>ROUND(I249*H249,2)</f>
        <v>0</v>
      </c>
      <c r="K249" s="246" t="s">
        <v>158</v>
      </c>
      <c r="L249" s="251"/>
      <c r="M249" s="252" t="s">
        <v>21</v>
      </c>
      <c r="N249" s="253" t="s">
        <v>45</v>
      </c>
      <c r="O249" s="68"/>
      <c r="P249" s="207">
        <f>O249*H249</f>
        <v>0</v>
      </c>
      <c r="Q249" s="207">
        <v>1</v>
      </c>
      <c r="R249" s="207">
        <f>Q249*H249</f>
        <v>8.9999999999999993E-3</v>
      </c>
      <c r="S249" s="207">
        <v>0</v>
      </c>
      <c r="T249" s="208">
        <f>S249*H249</f>
        <v>0</v>
      </c>
      <c r="U249" s="37"/>
      <c r="V249" s="37"/>
      <c r="W249" s="37"/>
      <c r="X249" s="37"/>
      <c r="Y249" s="37"/>
      <c r="Z249" s="37"/>
      <c r="AA249" s="37"/>
      <c r="AB249" s="37"/>
      <c r="AC249" s="37"/>
      <c r="AD249" s="37"/>
      <c r="AE249" s="37"/>
      <c r="AR249" s="209" t="s">
        <v>209</v>
      </c>
      <c r="AT249" s="209" t="s">
        <v>365</v>
      </c>
      <c r="AU249" s="209" t="s">
        <v>83</v>
      </c>
      <c r="AY249" s="19" t="s">
        <v>152</v>
      </c>
      <c r="BE249" s="210">
        <f>IF(N249="základní",J249,0)</f>
        <v>0</v>
      </c>
      <c r="BF249" s="210">
        <f>IF(N249="snížená",J249,0)</f>
        <v>0</v>
      </c>
      <c r="BG249" s="210">
        <f>IF(N249="zákl. přenesená",J249,0)</f>
        <v>0</v>
      </c>
      <c r="BH249" s="210">
        <f>IF(N249="sníž. přenesená",J249,0)</f>
        <v>0</v>
      </c>
      <c r="BI249" s="210">
        <f>IF(N249="nulová",J249,0)</f>
        <v>0</v>
      </c>
      <c r="BJ249" s="19" t="s">
        <v>81</v>
      </c>
      <c r="BK249" s="210">
        <f>ROUND(I249*H249,2)</f>
        <v>0</v>
      </c>
      <c r="BL249" s="19" t="s">
        <v>159</v>
      </c>
      <c r="BM249" s="209" t="s">
        <v>368</v>
      </c>
    </row>
    <row r="250" spans="1:65" s="13" customFormat="1">
      <c r="B250" s="211"/>
      <c r="C250" s="212"/>
      <c r="D250" s="213" t="s">
        <v>161</v>
      </c>
      <c r="E250" s="214" t="s">
        <v>21</v>
      </c>
      <c r="F250" s="215" t="s">
        <v>369</v>
      </c>
      <c r="G250" s="212"/>
      <c r="H250" s="214" t="s">
        <v>21</v>
      </c>
      <c r="I250" s="216"/>
      <c r="J250" s="212"/>
      <c r="K250" s="212"/>
      <c r="L250" s="217"/>
      <c r="M250" s="218"/>
      <c r="N250" s="219"/>
      <c r="O250" s="219"/>
      <c r="P250" s="219"/>
      <c r="Q250" s="219"/>
      <c r="R250" s="219"/>
      <c r="S250" s="219"/>
      <c r="T250" s="220"/>
      <c r="AT250" s="221" t="s">
        <v>161</v>
      </c>
      <c r="AU250" s="221" t="s">
        <v>83</v>
      </c>
      <c r="AV250" s="13" t="s">
        <v>81</v>
      </c>
      <c r="AW250" s="13" t="s">
        <v>36</v>
      </c>
      <c r="AX250" s="13" t="s">
        <v>74</v>
      </c>
      <c r="AY250" s="221" t="s">
        <v>152</v>
      </c>
    </row>
    <row r="251" spans="1:65" s="13" customFormat="1">
      <c r="B251" s="211"/>
      <c r="C251" s="212"/>
      <c r="D251" s="213" t="s">
        <v>161</v>
      </c>
      <c r="E251" s="214" t="s">
        <v>21</v>
      </c>
      <c r="F251" s="215" t="s">
        <v>370</v>
      </c>
      <c r="G251" s="212"/>
      <c r="H251" s="214" t="s">
        <v>21</v>
      </c>
      <c r="I251" s="216"/>
      <c r="J251" s="212"/>
      <c r="K251" s="212"/>
      <c r="L251" s="217"/>
      <c r="M251" s="218"/>
      <c r="N251" s="219"/>
      <c r="O251" s="219"/>
      <c r="P251" s="219"/>
      <c r="Q251" s="219"/>
      <c r="R251" s="219"/>
      <c r="S251" s="219"/>
      <c r="T251" s="220"/>
      <c r="AT251" s="221" t="s">
        <v>161</v>
      </c>
      <c r="AU251" s="221" t="s">
        <v>83</v>
      </c>
      <c r="AV251" s="13" t="s">
        <v>81</v>
      </c>
      <c r="AW251" s="13" t="s">
        <v>36</v>
      </c>
      <c r="AX251" s="13" t="s">
        <v>74</v>
      </c>
      <c r="AY251" s="221" t="s">
        <v>152</v>
      </c>
    </row>
    <row r="252" spans="1:65" s="14" customFormat="1">
      <c r="B252" s="222"/>
      <c r="C252" s="223"/>
      <c r="D252" s="213" t="s">
        <v>161</v>
      </c>
      <c r="E252" s="224" t="s">
        <v>21</v>
      </c>
      <c r="F252" s="225" t="s">
        <v>371</v>
      </c>
      <c r="G252" s="223"/>
      <c r="H252" s="226">
        <v>8.9999999999999993E-3</v>
      </c>
      <c r="I252" s="227"/>
      <c r="J252" s="223"/>
      <c r="K252" s="223"/>
      <c r="L252" s="228"/>
      <c r="M252" s="229"/>
      <c r="N252" s="230"/>
      <c r="O252" s="230"/>
      <c r="P252" s="230"/>
      <c r="Q252" s="230"/>
      <c r="R252" s="230"/>
      <c r="S252" s="230"/>
      <c r="T252" s="231"/>
      <c r="AT252" s="232" t="s">
        <v>161</v>
      </c>
      <c r="AU252" s="232" t="s">
        <v>83</v>
      </c>
      <c r="AV252" s="14" t="s">
        <v>83</v>
      </c>
      <c r="AW252" s="14" t="s">
        <v>36</v>
      </c>
      <c r="AX252" s="14" t="s">
        <v>81</v>
      </c>
      <c r="AY252" s="232" t="s">
        <v>152</v>
      </c>
    </row>
    <row r="253" spans="1:65" s="2" customFormat="1" ht="16.5" customHeight="1">
      <c r="A253" s="37"/>
      <c r="B253" s="38"/>
      <c r="C253" s="244" t="s">
        <v>372</v>
      </c>
      <c r="D253" s="244" t="s">
        <v>365</v>
      </c>
      <c r="E253" s="245" t="s">
        <v>373</v>
      </c>
      <c r="F253" s="246" t="s">
        <v>374</v>
      </c>
      <c r="G253" s="247" t="s">
        <v>199</v>
      </c>
      <c r="H253" s="248">
        <v>0.16500000000000001</v>
      </c>
      <c r="I253" s="249"/>
      <c r="J253" s="250">
        <f>ROUND(I253*H253,2)</f>
        <v>0</v>
      </c>
      <c r="K253" s="246" t="s">
        <v>158</v>
      </c>
      <c r="L253" s="251"/>
      <c r="M253" s="252" t="s">
        <v>21</v>
      </c>
      <c r="N253" s="253" t="s">
        <v>45</v>
      </c>
      <c r="O253" s="68"/>
      <c r="P253" s="207">
        <f>O253*H253</f>
        <v>0</v>
      </c>
      <c r="Q253" s="207">
        <v>1</v>
      </c>
      <c r="R253" s="207">
        <f>Q253*H253</f>
        <v>0.16500000000000001</v>
      </c>
      <c r="S253" s="207">
        <v>0</v>
      </c>
      <c r="T253" s="208">
        <f>S253*H253</f>
        <v>0</v>
      </c>
      <c r="U253" s="37"/>
      <c r="V253" s="37"/>
      <c r="W253" s="37"/>
      <c r="X253" s="37"/>
      <c r="Y253" s="37"/>
      <c r="Z253" s="37"/>
      <c r="AA253" s="37"/>
      <c r="AB253" s="37"/>
      <c r="AC253" s="37"/>
      <c r="AD253" s="37"/>
      <c r="AE253" s="37"/>
      <c r="AR253" s="209" t="s">
        <v>209</v>
      </c>
      <c r="AT253" s="209" t="s">
        <v>365</v>
      </c>
      <c r="AU253" s="209" t="s">
        <v>83</v>
      </c>
      <c r="AY253" s="19" t="s">
        <v>152</v>
      </c>
      <c r="BE253" s="210">
        <f>IF(N253="základní",J253,0)</f>
        <v>0</v>
      </c>
      <c r="BF253" s="210">
        <f>IF(N253="snížená",J253,0)</f>
        <v>0</v>
      </c>
      <c r="BG253" s="210">
        <f>IF(N253="zákl. přenesená",J253,0)</f>
        <v>0</v>
      </c>
      <c r="BH253" s="210">
        <f>IF(N253="sníž. přenesená",J253,0)</f>
        <v>0</v>
      </c>
      <c r="BI253" s="210">
        <f>IF(N253="nulová",J253,0)</f>
        <v>0</v>
      </c>
      <c r="BJ253" s="19" t="s">
        <v>81</v>
      </c>
      <c r="BK253" s="210">
        <f>ROUND(I253*H253,2)</f>
        <v>0</v>
      </c>
      <c r="BL253" s="19" t="s">
        <v>159</v>
      </c>
      <c r="BM253" s="209" t="s">
        <v>375</v>
      </c>
    </row>
    <row r="254" spans="1:65" s="13" customFormat="1">
      <c r="B254" s="211"/>
      <c r="C254" s="212"/>
      <c r="D254" s="213" t="s">
        <v>161</v>
      </c>
      <c r="E254" s="214" t="s">
        <v>21</v>
      </c>
      <c r="F254" s="215" t="s">
        <v>369</v>
      </c>
      <c r="G254" s="212"/>
      <c r="H254" s="214" t="s">
        <v>21</v>
      </c>
      <c r="I254" s="216"/>
      <c r="J254" s="212"/>
      <c r="K254" s="212"/>
      <c r="L254" s="217"/>
      <c r="M254" s="218"/>
      <c r="N254" s="219"/>
      <c r="O254" s="219"/>
      <c r="P254" s="219"/>
      <c r="Q254" s="219"/>
      <c r="R254" s="219"/>
      <c r="S254" s="219"/>
      <c r="T254" s="220"/>
      <c r="AT254" s="221" t="s">
        <v>161</v>
      </c>
      <c r="AU254" s="221" t="s">
        <v>83</v>
      </c>
      <c r="AV254" s="13" t="s">
        <v>81</v>
      </c>
      <c r="AW254" s="13" t="s">
        <v>36</v>
      </c>
      <c r="AX254" s="13" t="s">
        <v>74</v>
      </c>
      <c r="AY254" s="221" t="s">
        <v>152</v>
      </c>
    </row>
    <row r="255" spans="1:65" s="13" customFormat="1">
      <c r="B255" s="211"/>
      <c r="C255" s="212"/>
      <c r="D255" s="213" t="s">
        <v>161</v>
      </c>
      <c r="E255" s="214" t="s">
        <v>21</v>
      </c>
      <c r="F255" s="215" t="s">
        <v>370</v>
      </c>
      <c r="G255" s="212"/>
      <c r="H255" s="214" t="s">
        <v>21</v>
      </c>
      <c r="I255" s="216"/>
      <c r="J255" s="212"/>
      <c r="K255" s="212"/>
      <c r="L255" s="217"/>
      <c r="M255" s="218"/>
      <c r="N255" s="219"/>
      <c r="O255" s="219"/>
      <c r="P255" s="219"/>
      <c r="Q255" s="219"/>
      <c r="R255" s="219"/>
      <c r="S255" s="219"/>
      <c r="T255" s="220"/>
      <c r="AT255" s="221" t="s">
        <v>161</v>
      </c>
      <c r="AU255" s="221" t="s">
        <v>83</v>
      </c>
      <c r="AV255" s="13" t="s">
        <v>81</v>
      </c>
      <c r="AW255" s="13" t="s">
        <v>36</v>
      </c>
      <c r="AX255" s="13" t="s">
        <v>74</v>
      </c>
      <c r="AY255" s="221" t="s">
        <v>152</v>
      </c>
    </row>
    <row r="256" spans="1:65" s="14" customFormat="1">
      <c r="B256" s="222"/>
      <c r="C256" s="223"/>
      <c r="D256" s="213" t="s">
        <v>161</v>
      </c>
      <c r="E256" s="224" t="s">
        <v>21</v>
      </c>
      <c r="F256" s="225" t="s">
        <v>376</v>
      </c>
      <c r="G256" s="223"/>
      <c r="H256" s="226">
        <v>8.8999999999999996E-2</v>
      </c>
      <c r="I256" s="227"/>
      <c r="J256" s="223"/>
      <c r="K256" s="223"/>
      <c r="L256" s="228"/>
      <c r="M256" s="229"/>
      <c r="N256" s="230"/>
      <c r="O256" s="230"/>
      <c r="P256" s="230"/>
      <c r="Q256" s="230"/>
      <c r="R256" s="230"/>
      <c r="S256" s="230"/>
      <c r="T256" s="231"/>
      <c r="AT256" s="232" t="s">
        <v>161</v>
      </c>
      <c r="AU256" s="232" t="s">
        <v>83</v>
      </c>
      <c r="AV256" s="14" t="s">
        <v>83</v>
      </c>
      <c r="AW256" s="14" t="s">
        <v>36</v>
      </c>
      <c r="AX256" s="14" t="s">
        <v>74</v>
      </c>
      <c r="AY256" s="232" t="s">
        <v>152</v>
      </c>
    </row>
    <row r="257" spans="1:65" s="14" customFormat="1">
      <c r="B257" s="222"/>
      <c r="C257" s="223"/>
      <c r="D257" s="213" t="s">
        <v>161</v>
      </c>
      <c r="E257" s="224" t="s">
        <v>21</v>
      </c>
      <c r="F257" s="225" t="s">
        <v>377</v>
      </c>
      <c r="G257" s="223"/>
      <c r="H257" s="226">
        <v>7.5999999999999998E-2</v>
      </c>
      <c r="I257" s="227"/>
      <c r="J257" s="223"/>
      <c r="K257" s="223"/>
      <c r="L257" s="228"/>
      <c r="M257" s="229"/>
      <c r="N257" s="230"/>
      <c r="O257" s="230"/>
      <c r="P257" s="230"/>
      <c r="Q257" s="230"/>
      <c r="R257" s="230"/>
      <c r="S257" s="230"/>
      <c r="T257" s="231"/>
      <c r="AT257" s="232" t="s">
        <v>161</v>
      </c>
      <c r="AU257" s="232" t="s">
        <v>83</v>
      </c>
      <c r="AV257" s="14" t="s">
        <v>83</v>
      </c>
      <c r="AW257" s="14" t="s">
        <v>36</v>
      </c>
      <c r="AX257" s="14" t="s">
        <v>74</v>
      </c>
      <c r="AY257" s="232" t="s">
        <v>152</v>
      </c>
    </row>
    <row r="258" spans="1:65" s="15" customFormat="1">
      <c r="B258" s="233"/>
      <c r="C258" s="234"/>
      <c r="D258" s="213" t="s">
        <v>161</v>
      </c>
      <c r="E258" s="235" t="s">
        <v>21</v>
      </c>
      <c r="F258" s="236" t="s">
        <v>184</v>
      </c>
      <c r="G258" s="234"/>
      <c r="H258" s="237">
        <v>0.16499999999999998</v>
      </c>
      <c r="I258" s="238"/>
      <c r="J258" s="234"/>
      <c r="K258" s="234"/>
      <c r="L258" s="239"/>
      <c r="M258" s="240"/>
      <c r="N258" s="241"/>
      <c r="O258" s="241"/>
      <c r="P258" s="241"/>
      <c r="Q258" s="241"/>
      <c r="R258" s="241"/>
      <c r="S258" s="241"/>
      <c r="T258" s="242"/>
      <c r="AT258" s="243" t="s">
        <v>161</v>
      </c>
      <c r="AU258" s="243" t="s">
        <v>83</v>
      </c>
      <c r="AV258" s="15" t="s">
        <v>159</v>
      </c>
      <c r="AW258" s="15" t="s">
        <v>36</v>
      </c>
      <c r="AX258" s="15" t="s">
        <v>81</v>
      </c>
      <c r="AY258" s="243" t="s">
        <v>152</v>
      </c>
    </row>
    <row r="259" spans="1:65" s="2" customFormat="1" ht="16.5" customHeight="1">
      <c r="A259" s="37"/>
      <c r="B259" s="38"/>
      <c r="C259" s="244" t="s">
        <v>378</v>
      </c>
      <c r="D259" s="244" t="s">
        <v>365</v>
      </c>
      <c r="E259" s="245" t="s">
        <v>379</v>
      </c>
      <c r="F259" s="246" t="s">
        <v>380</v>
      </c>
      <c r="G259" s="247" t="s">
        <v>199</v>
      </c>
      <c r="H259" s="248">
        <v>6.8000000000000005E-2</v>
      </c>
      <c r="I259" s="249"/>
      <c r="J259" s="250">
        <f>ROUND(I259*H259,2)</f>
        <v>0</v>
      </c>
      <c r="K259" s="246" t="s">
        <v>158</v>
      </c>
      <c r="L259" s="251"/>
      <c r="M259" s="252" t="s">
        <v>21</v>
      </c>
      <c r="N259" s="253" t="s">
        <v>45</v>
      </c>
      <c r="O259" s="68"/>
      <c r="P259" s="207">
        <f>O259*H259</f>
        <v>0</v>
      </c>
      <c r="Q259" s="207">
        <v>1</v>
      </c>
      <c r="R259" s="207">
        <f>Q259*H259</f>
        <v>6.8000000000000005E-2</v>
      </c>
      <c r="S259" s="207">
        <v>0</v>
      </c>
      <c r="T259" s="208">
        <f>S259*H259</f>
        <v>0</v>
      </c>
      <c r="U259" s="37"/>
      <c r="V259" s="37"/>
      <c r="W259" s="37"/>
      <c r="X259" s="37"/>
      <c r="Y259" s="37"/>
      <c r="Z259" s="37"/>
      <c r="AA259" s="37"/>
      <c r="AB259" s="37"/>
      <c r="AC259" s="37"/>
      <c r="AD259" s="37"/>
      <c r="AE259" s="37"/>
      <c r="AR259" s="209" t="s">
        <v>209</v>
      </c>
      <c r="AT259" s="209" t="s">
        <v>365</v>
      </c>
      <c r="AU259" s="209" t="s">
        <v>83</v>
      </c>
      <c r="AY259" s="19" t="s">
        <v>152</v>
      </c>
      <c r="BE259" s="210">
        <f>IF(N259="základní",J259,0)</f>
        <v>0</v>
      </c>
      <c r="BF259" s="210">
        <f>IF(N259="snížená",J259,0)</f>
        <v>0</v>
      </c>
      <c r="BG259" s="210">
        <f>IF(N259="zákl. přenesená",J259,0)</f>
        <v>0</v>
      </c>
      <c r="BH259" s="210">
        <f>IF(N259="sníž. přenesená",J259,0)</f>
        <v>0</v>
      </c>
      <c r="BI259" s="210">
        <f>IF(N259="nulová",J259,0)</f>
        <v>0</v>
      </c>
      <c r="BJ259" s="19" t="s">
        <v>81</v>
      </c>
      <c r="BK259" s="210">
        <f>ROUND(I259*H259,2)</f>
        <v>0</v>
      </c>
      <c r="BL259" s="19" t="s">
        <v>159</v>
      </c>
      <c r="BM259" s="209" t="s">
        <v>381</v>
      </c>
    </row>
    <row r="260" spans="1:65" s="13" customFormat="1">
      <c r="B260" s="211"/>
      <c r="C260" s="212"/>
      <c r="D260" s="213" t="s">
        <v>161</v>
      </c>
      <c r="E260" s="214" t="s">
        <v>21</v>
      </c>
      <c r="F260" s="215" t="s">
        <v>369</v>
      </c>
      <c r="G260" s="212"/>
      <c r="H260" s="214" t="s">
        <v>21</v>
      </c>
      <c r="I260" s="216"/>
      <c r="J260" s="212"/>
      <c r="K260" s="212"/>
      <c r="L260" s="217"/>
      <c r="M260" s="218"/>
      <c r="N260" s="219"/>
      <c r="O260" s="219"/>
      <c r="P260" s="219"/>
      <c r="Q260" s="219"/>
      <c r="R260" s="219"/>
      <c r="S260" s="219"/>
      <c r="T260" s="220"/>
      <c r="AT260" s="221" t="s">
        <v>161</v>
      </c>
      <c r="AU260" s="221" t="s">
        <v>83</v>
      </c>
      <c r="AV260" s="13" t="s">
        <v>81</v>
      </c>
      <c r="AW260" s="13" t="s">
        <v>36</v>
      </c>
      <c r="AX260" s="13" t="s">
        <v>74</v>
      </c>
      <c r="AY260" s="221" t="s">
        <v>152</v>
      </c>
    </row>
    <row r="261" spans="1:65" s="13" customFormat="1">
      <c r="B261" s="211"/>
      <c r="C261" s="212"/>
      <c r="D261" s="213" t="s">
        <v>161</v>
      </c>
      <c r="E261" s="214" t="s">
        <v>21</v>
      </c>
      <c r="F261" s="215" t="s">
        <v>370</v>
      </c>
      <c r="G261" s="212"/>
      <c r="H261" s="214" t="s">
        <v>21</v>
      </c>
      <c r="I261" s="216"/>
      <c r="J261" s="212"/>
      <c r="K261" s="212"/>
      <c r="L261" s="217"/>
      <c r="M261" s="218"/>
      <c r="N261" s="219"/>
      <c r="O261" s="219"/>
      <c r="P261" s="219"/>
      <c r="Q261" s="219"/>
      <c r="R261" s="219"/>
      <c r="S261" s="219"/>
      <c r="T261" s="220"/>
      <c r="AT261" s="221" t="s">
        <v>161</v>
      </c>
      <c r="AU261" s="221" t="s">
        <v>83</v>
      </c>
      <c r="AV261" s="13" t="s">
        <v>81</v>
      </c>
      <c r="AW261" s="13" t="s">
        <v>36</v>
      </c>
      <c r="AX261" s="13" t="s">
        <v>74</v>
      </c>
      <c r="AY261" s="221" t="s">
        <v>152</v>
      </c>
    </row>
    <row r="262" spans="1:65" s="14" customFormat="1">
      <c r="B262" s="222"/>
      <c r="C262" s="223"/>
      <c r="D262" s="213" t="s">
        <v>161</v>
      </c>
      <c r="E262" s="224" t="s">
        <v>21</v>
      </c>
      <c r="F262" s="225" t="s">
        <v>382</v>
      </c>
      <c r="G262" s="223"/>
      <c r="H262" s="226">
        <v>3.3000000000000002E-2</v>
      </c>
      <c r="I262" s="227"/>
      <c r="J262" s="223"/>
      <c r="K262" s="223"/>
      <c r="L262" s="228"/>
      <c r="M262" s="229"/>
      <c r="N262" s="230"/>
      <c r="O262" s="230"/>
      <c r="P262" s="230"/>
      <c r="Q262" s="230"/>
      <c r="R262" s="230"/>
      <c r="S262" s="230"/>
      <c r="T262" s="231"/>
      <c r="AT262" s="232" t="s">
        <v>161</v>
      </c>
      <c r="AU262" s="232" t="s">
        <v>83</v>
      </c>
      <c r="AV262" s="14" t="s">
        <v>83</v>
      </c>
      <c r="AW262" s="14" t="s">
        <v>36</v>
      </c>
      <c r="AX262" s="14" t="s">
        <v>74</v>
      </c>
      <c r="AY262" s="232" t="s">
        <v>152</v>
      </c>
    </row>
    <row r="263" spans="1:65" s="14" customFormat="1">
      <c r="B263" s="222"/>
      <c r="C263" s="223"/>
      <c r="D263" s="213" t="s">
        <v>161</v>
      </c>
      <c r="E263" s="224" t="s">
        <v>21</v>
      </c>
      <c r="F263" s="225" t="s">
        <v>383</v>
      </c>
      <c r="G263" s="223"/>
      <c r="H263" s="226">
        <v>3.5000000000000003E-2</v>
      </c>
      <c r="I263" s="227"/>
      <c r="J263" s="223"/>
      <c r="K263" s="223"/>
      <c r="L263" s="228"/>
      <c r="M263" s="229"/>
      <c r="N263" s="230"/>
      <c r="O263" s="230"/>
      <c r="P263" s="230"/>
      <c r="Q263" s="230"/>
      <c r="R263" s="230"/>
      <c r="S263" s="230"/>
      <c r="T263" s="231"/>
      <c r="AT263" s="232" t="s">
        <v>161</v>
      </c>
      <c r="AU263" s="232" t="s">
        <v>83</v>
      </c>
      <c r="AV263" s="14" t="s">
        <v>83</v>
      </c>
      <c r="AW263" s="14" t="s">
        <v>36</v>
      </c>
      <c r="AX263" s="14" t="s">
        <v>74</v>
      </c>
      <c r="AY263" s="232" t="s">
        <v>152</v>
      </c>
    </row>
    <row r="264" spans="1:65" s="15" customFormat="1">
      <c r="B264" s="233"/>
      <c r="C264" s="234"/>
      <c r="D264" s="213" t="s">
        <v>161</v>
      </c>
      <c r="E264" s="235" t="s">
        <v>21</v>
      </c>
      <c r="F264" s="236" t="s">
        <v>184</v>
      </c>
      <c r="G264" s="234"/>
      <c r="H264" s="237">
        <v>6.8000000000000005E-2</v>
      </c>
      <c r="I264" s="238"/>
      <c r="J264" s="234"/>
      <c r="K264" s="234"/>
      <c r="L264" s="239"/>
      <c r="M264" s="240"/>
      <c r="N264" s="241"/>
      <c r="O264" s="241"/>
      <c r="P264" s="241"/>
      <c r="Q264" s="241"/>
      <c r="R264" s="241"/>
      <c r="S264" s="241"/>
      <c r="T264" s="242"/>
      <c r="AT264" s="243" t="s">
        <v>161</v>
      </c>
      <c r="AU264" s="243" t="s">
        <v>83</v>
      </c>
      <c r="AV264" s="15" t="s">
        <v>159</v>
      </c>
      <c r="AW264" s="15" t="s">
        <v>36</v>
      </c>
      <c r="AX264" s="15" t="s">
        <v>81</v>
      </c>
      <c r="AY264" s="243" t="s">
        <v>152</v>
      </c>
    </row>
    <row r="265" spans="1:65" s="2" customFormat="1" ht="36" customHeight="1">
      <c r="A265" s="37"/>
      <c r="B265" s="38"/>
      <c r="C265" s="198" t="s">
        <v>384</v>
      </c>
      <c r="D265" s="198" t="s">
        <v>154</v>
      </c>
      <c r="E265" s="199" t="s">
        <v>385</v>
      </c>
      <c r="F265" s="200" t="s">
        <v>386</v>
      </c>
      <c r="G265" s="201" t="s">
        <v>199</v>
      </c>
      <c r="H265" s="202">
        <v>0.2</v>
      </c>
      <c r="I265" s="203"/>
      <c r="J265" s="204">
        <f>ROUND(I265*H265,2)</f>
        <v>0</v>
      </c>
      <c r="K265" s="200" t="s">
        <v>158</v>
      </c>
      <c r="L265" s="42"/>
      <c r="M265" s="205" t="s">
        <v>21</v>
      </c>
      <c r="N265" s="206" t="s">
        <v>45</v>
      </c>
      <c r="O265" s="68"/>
      <c r="P265" s="207">
        <f>O265*H265</f>
        <v>0</v>
      </c>
      <c r="Q265" s="207">
        <v>1.7090000000000001E-2</v>
      </c>
      <c r="R265" s="207">
        <f>Q265*H265</f>
        <v>3.4180000000000005E-3</v>
      </c>
      <c r="S265" s="207">
        <v>0</v>
      </c>
      <c r="T265" s="208">
        <f>S265*H265</f>
        <v>0</v>
      </c>
      <c r="U265" s="37"/>
      <c r="V265" s="37"/>
      <c r="W265" s="37"/>
      <c r="X265" s="37"/>
      <c r="Y265" s="37"/>
      <c r="Z265" s="37"/>
      <c r="AA265" s="37"/>
      <c r="AB265" s="37"/>
      <c r="AC265" s="37"/>
      <c r="AD265" s="37"/>
      <c r="AE265" s="37"/>
      <c r="AR265" s="209" t="s">
        <v>159</v>
      </c>
      <c r="AT265" s="209" t="s">
        <v>154</v>
      </c>
      <c r="AU265" s="209" t="s">
        <v>83</v>
      </c>
      <c r="AY265" s="19" t="s">
        <v>152</v>
      </c>
      <c r="BE265" s="210">
        <f>IF(N265="základní",J265,0)</f>
        <v>0</v>
      </c>
      <c r="BF265" s="210">
        <f>IF(N265="snížená",J265,0)</f>
        <v>0</v>
      </c>
      <c r="BG265" s="210">
        <f>IF(N265="zákl. přenesená",J265,0)</f>
        <v>0</v>
      </c>
      <c r="BH265" s="210">
        <f>IF(N265="sníž. přenesená",J265,0)</f>
        <v>0</v>
      </c>
      <c r="BI265" s="210">
        <f>IF(N265="nulová",J265,0)</f>
        <v>0</v>
      </c>
      <c r="BJ265" s="19" t="s">
        <v>81</v>
      </c>
      <c r="BK265" s="210">
        <f>ROUND(I265*H265,2)</f>
        <v>0</v>
      </c>
      <c r="BL265" s="19" t="s">
        <v>159</v>
      </c>
      <c r="BM265" s="209" t="s">
        <v>387</v>
      </c>
    </row>
    <row r="266" spans="1:65" s="13" customFormat="1">
      <c r="B266" s="211"/>
      <c r="C266" s="212"/>
      <c r="D266" s="213" t="s">
        <v>161</v>
      </c>
      <c r="E266" s="214" t="s">
        <v>21</v>
      </c>
      <c r="F266" s="215" t="s">
        <v>388</v>
      </c>
      <c r="G266" s="212"/>
      <c r="H266" s="214" t="s">
        <v>21</v>
      </c>
      <c r="I266" s="216"/>
      <c r="J266" s="212"/>
      <c r="K266" s="212"/>
      <c r="L266" s="217"/>
      <c r="M266" s="218"/>
      <c r="N266" s="219"/>
      <c r="O266" s="219"/>
      <c r="P266" s="219"/>
      <c r="Q266" s="219"/>
      <c r="R266" s="219"/>
      <c r="S266" s="219"/>
      <c r="T266" s="220"/>
      <c r="AT266" s="221" t="s">
        <v>161</v>
      </c>
      <c r="AU266" s="221" t="s">
        <v>83</v>
      </c>
      <c r="AV266" s="13" t="s">
        <v>81</v>
      </c>
      <c r="AW266" s="13" t="s">
        <v>36</v>
      </c>
      <c r="AX266" s="13" t="s">
        <v>74</v>
      </c>
      <c r="AY266" s="221" t="s">
        <v>152</v>
      </c>
    </row>
    <row r="267" spans="1:65" s="14" customFormat="1">
      <c r="B267" s="222"/>
      <c r="C267" s="223"/>
      <c r="D267" s="213" t="s">
        <v>161</v>
      </c>
      <c r="E267" s="224" t="s">
        <v>21</v>
      </c>
      <c r="F267" s="225" t="s">
        <v>389</v>
      </c>
      <c r="G267" s="223"/>
      <c r="H267" s="226">
        <v>2.4E-2</v>
      </c>
      <c r="I267" s="227"/>
      <c r="J267" s="223"/>
      <c r="K267" s="223"/>
      <c r="L267" s="228"/>
      <c r="M267" s="229"/>
      <c r="N267" s="230"/>
      <c r="O267" s="230"/>
      <c r="P267" s="230"/>
      <c r="Q267" s="230"/>
      <c r="R267" s="230"/>
      <c r="S267" s="230"/>
      <c r="T267" s="231"/>
      <c r="AT267" s="232" t="s">
        <v>161</v>
      </c>
      <c r="AU267" s="232" t="s">
        <v>83</v>
      </c>
      <c r="AV267" s="14" t="s">
        <v>83</v>
      </c>
      <c r="AW267" s="14" t="s">
        <v>36</v>
      </c>
      <c r="AX267" s="14" t="s">
        <v>74</v>
      </c>
      <c r="AY267" s="232" t="s">
        <v>152</v>
      </c>
    </row>
    <row r="268" spans="1:65" s="14" customFormat="1">
      <c r="B268" s="222"/>
      <c r="C268" s="223"/>
      <c r="D268" s="213" t="s">
        <v>161</v>
      </c>
      <c r="E268" s="224" t="s">
        <v>21</v>
      </c>
      <c r="F268" s="225" t="s">
        <v>390</v>
      </c>
      <c r="G268" s="223"/>
      <c r="H268" s="226">
        <v>0.157</v>
      </c>
      <c r="I268" s="227"/>
      <c r="J268" s="223"/>
      <c r="K268" s="223"/>
      <c r="L268" s="228"/>
      <c r="M268" s="229"/>
      <c r="N268" s="230"/>
      <c r="O268" s="230"/>
      <c r="P268" s="230"/>
      <c r="Q268" s="230"/>
      <c r="R268" s="230"/>
      <c r="S268" s="230"/>
      <c r="T268" s="231"/>
      <c r="AT268" s="232" t="s">
        <v>161</v>
      </c>
      <c r="AU268" s="232" t="s">
        <v>83</v>
      </c>
      <c r="AV268" s="14" t="s">
        <v>83</v>
      </c>
      <c r="AW268" s="14" t="s">
        <v>36</v>
      </c>
      <c r="AX268" s="14" t="s">
        <v>74</v>
      </c>
      <c r="AY268" s="232" t="s">
        <v>152</v>
      </c>
    </row>
    <row r="269" spans="1:65" s="14" customFormat="1">
      <c r="B269" s="222"/>
      <c r="C269" s="223"/>
      <c r="D269" s="213" t="s">
        <v>161</v>
      </c>
      <c r="E269" s="224" t="s">
        <v>21</v>
      </c>
      <c r="F269" s="225" t="s">
        <v>391</v>
      </c>
      <c r="G269" s="223"/>
      <c r="H269" s="226">
        <v>1.9E-2</v>
      </c>
      <c r="I269" s="227"/>
      <c r="J269" s="223"/>
      <c r="K269" s="223"/>
      <c r="L269" s="228"/>
      <c r="M269" s="229"/>
      <c r="N269" s="230"/>
      <c r="O269" s="230"/>
      <c r="P269" s="230"/>
      <c r="Q269" s="230"/>
      <c r="R269" s="230"/>
      <c r="S269" s="230"/>
      <c r="T269" s="231"/>
      <c r="AT269" s="232" t="s">
        <v>161</v>
      </c>
      <c r="AU269" s="232" t="s">
        <v>83</v>
      </c>
      <c r="AV269" s="14" t="s">
        <v>83</v>
      </c>
      <c r="AW269" s="14" t="s">
        <v>36</v>
      </c>
      <c r="AX269" s="14" t="s">
        <v>74</v>
      </c>
      <c r="AY269" s="232" t="s">
        <v>152</v>
      </c>
    </row>
    <row r="270" spans="1:65" s="15" customFormat="1">
      <c r="B270" s="233"/>
      <c r="C270" s="234"/>
      <c r="D270" s="213" t="s">
        <v>161</v>
      </c>
      <c r="E270" s="235" t="s">
        <v>21</v>
      </c>
      <c r="F270" s="236" t="s">
        <v>184</v>
      </c>
      <c r="G270" s="234"/>
      <c r="H270" s="237">
        <v>0.19999999999999998</v>
      </c>
      <c r="I270" s="238"/>
      <c r="J270" s="234"/>
      <c r="K270" s="234"/>
      <c r="L270" s="239"/>
      <c r="M270" s="240"/>
      <c r="N270" s="241"/>
      <c r="O270" s="241"/>
      <c r="P270" s="241"/>
      <c r="Q270" s="241"/>
      <c r="R270" s="241"/>
      <c r="S270" s="241"/>
      <c r="T270" s="242"/>
      <c r="AT270" s="243" t="s">
        <v>161</v>
      </c>
      <c r="AU270" s="243" t="s">
        <v>83</v>
      </c>
      <c r="AV270" s="15" t="s">
        <v>159</v>
      </c>
      <c r="AW270" s="15" t="s">
        <v>36</v>
      </c>
      <c r="AX270" s="15" t="s">
        <v>81</v>
      </c>
      <c r="AY270" s="243" t="s">
        <v>152</v>
      </c>
    </row>
    <row r="271" spans="1:65" s="2" customFormat="1" ht="16.5" customHeight="1">
      <c r="A271" s="37"/>
      <c r="B271" s="38"/>
      <c r="C271" s="244" t="s">
        <v>392</v>
      </c>
      <c r="D271" s="244" t="s">
        <v>365</v>
      </c>
      <c r="E271" s="245" t="s">
        <v>393</v>
      </c>
      <c r="F271" s="246" t="s">
        <v>394</v>
      </c>
      <c r="G271" s="247" t="s">
        <v>199</v>
      </c>
      <c r="H271" s="248">
        <v>0.215</v>
      </c>
      <c r="I271" s="249"/>
      <c r="J271" s="250">
        <f>ROUND(I271*H271,2)</f>
        <v>0</v>
      </c>
      <c r="K271" s="246" t="s">
        <v>158</v>
      </c>
      <c r="L271" s="251"/>
      <c r="M271" s="252" t="s">
        <v>21</v>
      </c>
      <c r="N271" s="253" t="s">
        <v>45</v>
      </c>
      <c r="O271" s="68"/>
      <c r="P271" s="207">
        <f>O271*H271</f>
        <v>0</v>
      </c>
      <c r="Q271" s="207">
        <v>1</v>
      </c>
      <c r="R271" s="207">
        <f>Q271*H271</f>
        <v>0.215</v>
      </c>
      <c r="S271" s="207">
        <v>0</v>
      </c>
      <c r="T271" s="208">
        <f>S271*H271</f>
        <v>0</v>
      </c>
      <c r="U271" s="37"/>
      <c r="V271" s="37"/>
      <c r="W271" s="37"/>
      <c r="X271" s="37"/>
      <c r="Y271" s="37"/>
      <c r="Z271" s="37"/>
      <c r="AA271" s="37"/>
      <c r="AB271" s="37"/>
      <c r="AC271" s="37"/>
      <c r="AD271" s="37"/>
      <c r="AE271" s="37"/>
      <c r="AR271" s="209" t="s">
        <v>209</v>
      </c>
      <c r="AT271" s="209" t="s">
        <v>365</v>
      </c>
      <c r="AU271" s="209" t="s">
        <v>83</v>
      </c>
      <c r="AY271" s="19" t="s">
        <v>152</v>
      </c>
      <c r="BE271" s="210">
        <f>IF(N271="základní",J271,0)</f>
        <v>0</v>
      </c>
      <c r="BF271" s="210">
        <f>IF(N271="snížená",J271,0)</f>
        <v>0</v>
      </c>
      <c r="BG271" s="210">
        <f>IF(N271="zákl. přenesená",J271,0)</f>
        <v>0</v>
      </c>
      <c r="BH271" s="210">
        <f>IF(N271="sníž. přenesená",J271,0)</f>
        <v>0</v>
      </c>
      <c r="BI271" s="210">
        <f>IF(N271="nulová",J271,0)</f>
        <v>0</v>
      </c>
      <c r="BJ271" s="19" t="s">
        <v>81</v>
      </c>
      <c r="BK271" s="210">
        <f>ROUND(I271*H271,2)</f>
        <v>0</v>
      </c>
      <c r="BL271" s="19" t="s">
        <v>159</v>
      </c>
      <c r="BM271" s="209" t="s">
        <v>395</v>
      </c>
    </row>
    <row r="272" spans="1:65" s="13" customFormat="1">
      <c r="B272" s="211"/>
      <c r="C272" s="212"/>
      <c r="D272" s="213" t="s">
        <v>161</v>
      </c>
      <c r="E272" s="214" t="s">
        <v>21</v>
      </c>
      <c r="F272" s="215" t="s">
        <v>369</v>
      </c>
      <c r="G272" s="212"/>
      <c r="H272" s="214" t="s">
        <v>21</v>
      </c>
      <c r="I272" s="216"/>
      <c r="J272" s="212"/>
      <c r="K272" s="212"/>
      <c r="L272" s="217"/>
      <c r="M272" s="218"/>
      <c r="N272" s="219"/>
      <c r="O272" s="219"/>
      <c r="P272" s="219"/>
      <c r="Q272" s="219"/>
      <c r="R272" s="219"/>
      <c r="S272" s="219"/>
      <c r="T272" s="220"/>
      <c r="AT272" s="221" t="s">
        <v>161</v>
      </c>
      <c r="AU272" s="221" t="s">
        <v>83</v>
      </c>
      <c r="AV272" s="13" t="s">
        <v>81</v>
      </c>
      <c r="AW272" s="13" t="s">
        <v>36</v>
      </c>
      <c r="AX272" s="13" t="s">
        <v>74</v>
      </c>
      <c r="AY272" s="221" t="s">
        <v>152</v>
      </c>
    </row>
    <row r="273" spans="1:65" s="13" customFormat="1">
      <c r="B273" s="211"/>
      <c r="C273" s="212"/>
      <c r="D273" s="213" t="s">
        <v>161</v>
      </c>
      <c r="E273" s="214" t="s">
        <v>21</v>
      </c>
      <c r="F273" s="215" t="s">
        <v>370</v>
      </c>
      <c r="G273" s="212"/>
      <c r="H273" s="214" t="s">
        <v>21</v>
      </c>
      <c r="I273" s="216"/>
      <c r="J273" s="212"/>
      <c r="K273" s="212"/>
      <c r="L273" s="217"/>
      <c r="M273" s="218"/>
      <c r="N273" s="219"/>
      <c r="O273" s="219"/>
      <c r="P273" s="219"/>
      <c r="Q273" s="219"/>
      <c r="R273" s="219"/>
      <c r="S273" s="219"/>
      <c r="T273" s="220"/>
      <c r="AT273" s="221" t="s">
        <v>161</v>
      </c>
      <c r="AU273" s="221" t="s">
        <v>83</v>
      </c>
      <c r="AV273" s="13" t="s">
        <v>81</v>
      </c>
      <c r="AW273" s="13" t="s">
        <v>36</v>
      </c>
      <c r="AX273" s="13" t="s">
        <v>74</v>
      </c>
      <c r="AY273" s="221" t="s">
        <v>152</v>
      </c>
    </row>
    <row r="274" spans="1:65" s="14" customFormat="1">
      <c r="B274" s="222"/>
      <c r="C274" s="223"/>
      <c r="D274" s="213" t="s">
        <v>161</v>
      </c>
      <c r="E274" s="224" t="s">
        <v>21</v>
      </c>
      <c r="F274" s="225" t="s">
        <v>396</v>
      </c>
      <c r="G274" s="223"/>
      <c r="H274" s="226">
        <v>2.5000000000000001E-2</v>
      </c>
      <c r="I274" s="227"/>
      <c r="J274" s="223"/>
      <c r="K274" s="223"/>
      <c r="L274" s="228"/>
      <c r="M274" s="229"/>
      <c r="N274" s="230"/>
      <c r="O274" s="230"/>
      <c r="P274" s="230"/>
      <c r="Q274" s="230"/>
      <c r="R274" s="230"/>
      <c r="S274" s="230"/>
      <c r="T274" s="231"/>
      <c r="AT274" s="232" t="s">
        <v>161</v>
      </c>
      <c r="AU274" s="232" t="s">
        <v>83</v>
      </c>
      <c r="AV274" s="14" t="s">
        <v>83</v>
      </c>
      <c r="AW274" s="14" t="s">
        <v>36</v>
      </c>
      <c r="AX274" s="14" t="s">
        <v>74</v>
      </c>
      <c r="AY274" s="232" t="s">
        <v>152</v>
      </c>
    </row>
    <row r="275" spans="1:65" s="14" customFormat="1">
      <c r="B275" s="222"/>
      <c r="C275" s="223"/>
      <c r="D275" s="213" t="s">
        <v>161</v>
      </c>
      <c r="E275" s="224" t="s">
        <v>21</v>
      </c>
      <c r="F275" s="225" t="s">
        <v>397</v>
      </c>
      <c r="G275" s="223"/>
      <c r="H275" s="226">
        <v>0.17</v>
      </c>
      <c r="I275" s="227"/>
      <c r="J275" s="223"/>
      <c r="K275" s="223"/>
      <c r="L275" s="228"/>
      <c r="M275" s="229"/>
      <c r="N275" s="230"/>
      <c r="O275" s="230"/>
      <c r="P275" s="230"/>
      <c r="Q275" s="230"/>
      <c r="R275" s="230"/>
      <c r="S275" s="230"/>
      <c r="T275" s="231"/>
      <c r="AT275" s="232" t="s">
        <v>161</v>
      </c>
      <c r="AU275" s="232" t="s">
        <v>83</v>
      </c>
      <c r="AV275" s="14" t="s">
        <v>83</v>
      </c>
      <c r="AW275" s="14" t="s">
        <v>36</v>
      </c>
      <c r="AX275" s="14" t="s">
        <v>74</v>
      </c>
      <c r="AY275" s="232" t="s">
        <v>152</v>
      </c>
    </row>
    <row r="276" spans="1:65" s="14" customFormat="1">
      <c r="B276" s="222"/>
      <c r="C276" s="223"/>
      <c r="D276" s="213" t="s">
        <v>161</v>
      </c>
      <c r="E276" s="224" t="s">
        <v>21</v>
      </c>
      <c r="F276" s="225" t="s">
        <v>398</v>
      </c>
      <c r="G276" s="223"/>
      <c r="H276" s="226">
        <v>0.02</v>
      </c>
      <c r="I276" s="227"/>
      <c r="J276" s="223"/>
      <c r="K276" s="223"/>
      <c r="L276" s="228"/>
      <c r="M276" s="229"/>
      <c r="N276" s="230"/>
      <c r="O276" s="230"/>
      <c r="P276" s="230"/>
      <c r="Q276" s="230"/>
      <c r="R276" s="230"/>
      <c r="S276" s="230"/>
      <c r="T276" s="231"/>
      <c r="AT276" s="232" t="s">
        <v>161</v>
      </c>
      <c r="AU276" s="232" t="s">
        <v>83</v>
      </c>
      <c r="AV276" s="14" t="s">
        <v>83</v>
      </c>
      <c r="AW276" s="14" t="s">
        <v>36</v>
      </c>
      <c r="AX276" s="14" t="s">
        <v>74</v>
      </c>
      <c r="AY276" s="232" t="s">
        <v>152</v>
      </c>
    </row>
    <row r="277" spans="1:65" s="15" customFormat="1">
      <c r="B277" s="233"/>
      <c r="C277" s="234"/>
      <c r="D277" s="213" t="s">
        <v>161</v>
      </c>
      <c r="E277" s="235" t="s">
        <v>21</v>
      </c>
      <c r="F277" s="236" t="s">
        <v>184</v>
      </c>
      <c r="G277" s="234"/>
      <c r="H277" s="237">
        <v>0.215</v>
      </c>
      <c r="I277" s="238"/>
      <c r="J277" s="234"/>
      <c r="K277" s="234"/>
      <c r="L277" s="239"/>
      <c r="M277" s="240"/>
      <c r="N277" s="241"/>
      <c r="O277" s="241"/>
      <c r="P277" s="241"/>
      <c r="Q277" s="241"/>
      <c r="R277" s="241"/>
      <c r="S277" s="241"/>
      <c r="T277" s="242"/>
      <c r="AT277" s="243" t="s">
        <v>161</v>
      </c>
      <c r="AU277" s="243" t="s">
        <v>83</v>
      </c>
      <c r="AV277" s="15" t="s">
        <v>159</v>
      </c>
      <c r="AW277" s="15" t="s">
        <v>36</v>
      </c>
      <c r="AX277" s="15" t="s">
        <v>81</v>
      </c>
      <c r="AY277" s="243" t="s">
        <v>152</v>
      </c>
    </row>
    <row r="278" spans="1:65" s="2" customFormat="1" ht="36" customHeight="1">
      <c r="A278" s="37"/>
      <c r="B278" s="38"/>
      <c r="C278" s="198" t="s">
        <v>399</v>
      </c>
      <c r="D278" s="198" t="s">
        <v>154</v>
      </c>
      <c r="E278" s="199" t="s">
        <v>400</v>
      </c>
      <c r="F278" s="200" t="s">
        <v>401</v>
      </c>
      <c r="G278" s="201" t="s">
        <v>219</v>
      </c>
      <c r="H278" s="202">
        <v>29.9</v>
      </c>
      <c r="I278" s="203"/>
      <c r="J278" s="204">
        <f>ROUND(I278*H278,2)</f>
        <v>0</v>
      </c>
      <c r="K278" s="200" t="s">
        <v>158</v>
      </c>
      <c r="L278" s="42"/>
      <c r="M278" s="205" t="s">
        <v>21</v>
      </c>
      <c r="N278" s="206" t="s">
        <v>45</v>
      </c>
      <c r="O278" s="68"/>
      <c r="P278" s="207">
        <f>O278*H278</f>
        <v>0</v>
      </c>
      <c r="Q278" s="207">
        <v>3.9789999999999999E-2</v>
      </c>
      <c r="R278" s="207">
        <f>Q278*H278</f>
        <v>1.1897209999999998</v>
      </c>
      <c r="S278" s="207">
        <v>0</v>
      </c>
      <c r="T278" s="208">
        <f>S278*H278</f>
        <v>0</v>
      </c>
      <c r="U278" s="37"/>
      <c r="V278" s="37"/>
      <c r="W278" s="37"/>
      <c r="X278" s="37"/>
      <c r="Y278" s="37"/>
      <c r="Z278" s="37"/>
      <c r="AA278" s="37"/>
      <c r="AB278" s="37"/>
      <c r="AC278" s="37"/>
      <c r="AD278" s="37"/>
      <c r="AE278" s="37"/>
      <c r="AR278" s="209" t="s">
        <v>159</v>
      </c>
      <c r="AT278" s="209" t="s">
        <v>154</v>
      </c>
      <c r="AU278" s="209" t="s">
        <v>83</v>
      </c>
      <c r="AY278" s="19" t="s">
        <v>152</v>
      </c>
      <c r="BE278" s="210">
        <f>IF(N278="základní",J278,0)</f>
        <v>0</v>
      </c>
      <c r="BF278" s="210">
        <f>IF(N278="snížená",J278,0)</f>
        <v>0</v>
      </c>
      <c r="BG278" s="210">
        <f>IF(N278="zákl. přenesená",J278,0)</f>
        <v>0</v>
      </c>
      <c r="BH278" s="210">
        <f>IF(N278="sníž. přenesená",J278,0)</f>
        <v>0</v>
      </c>
      <c r="BI278" s="210">
        <f>IF(N278="nulová",J278,0)</f>
        <v>0</v>
      </c>
      <c r="BJ278" s="19" t="s">
        <v>81</v>
      </c>
      <c r="BK278" s="210">
        <f>ROUND(I278*H278,2)</f>
        <v>0</v>
      </c>
      <c r="BL278" s="19" t="s">
        <v>159</v>
      </c>
      <c r="BM278" s="209" t="s">
        <v>402</v>
      </c>
    </row>
    <row r="279" spans="1:65" s="13" customFormat="1">
      <c r="B279" s="211"/>
      <c r="C279" s="212"/>
      <c r="D279" s="213" t="s">
        <v>161</v>
      </c>
      <c r="E279" s="214" t="s">
        <v>21</v>
      </c>
      <c r="F279" s="215" t="s">
        <v>341</v>
      </c>
      <c r="G279" s="212"/>
      <c r="H279" s="214" t="s">
        <v>21</v>
      </c>
      <c r="I279" s="216"/>
      <c r="J279" s="212"/>
      <c r="K279" s="212"/>
      <c r="L279" s="217"/>
      <c r="M279" s="218"/>
      <c r="N279" s="219"/>
      <c r="O279" s="219"/>
      <c r="P279" s="219"/>
      <c r="Q279" s="219"/>
      <c r="R279" s="219"/>
      <c r="S279" s="219"/>
      <c r="T279" s="220"/>
      <c r="AT279" s="221" t="s">
        <v>161</v>
      </c>
      <c r="AU279" s="221" t="s">
        <v>83</v>
      </c>
      <c r="AV279" s="13" t="s">
        <v>81</v>
      </c>
      <c r="AW279" s="13" t="s">
        <v>36</v>
      </c>
      <c r="AX279" s="13" t="s">
        <v>74</v>
      </c>
      <c r="AY279" s="221" t="s">
        <v>152</v>
      </c>
    </row>
    <row r="280" spans="1:65" s="13" customFormat="1">
      <c r="B280" s="211"/>
      <c r="C280" s="212"/>
      <c r="D280" s="213" t="s">
        <v>161</v>
      </c>
      <c r="E280" s="214" t="s">
        <v>21</v>
      </c>
      <c r="F280" s="215" t="s">
        <v>403</v>
      </c>
      <c r="G280" s="212"/>
      <c r="H280" s="214" t="s">
        <v>21</v>
      </c>
      <c r="I280" s="216"/>
      <c r="J280" s="212"/>
      <c r="K280" s="212"/>
      <c r="L280" s="217"/>
      <c r="M280" s="218"/>
      <c r="N280" s="219"/>
      <c r="O280" s="219"/>
      <c r="P280" s="219"/>
      <c r="Q280" s="219"/>
      <c r="R280" s="219"/>
      <c r="S280" s="219"/>
      <c r="T280" s="220"/>
      <c r="AT280" s="221" t="s">
        <v>161</v>
      </c>
      <c r="AU280" s="221" t="s">
        <v>83</v>
      </c>
      <c r="AV280" s="13" t="s">
        <v>81</v>
      </c>
      <c r="AW280" s="13" t="s">
        <v>36</v>
      </c>
      <c r="AX280" s="13" t="s">
        <v>74</v>
      </c>
      <c r="AY280" s="221" t="s">
        <v>152</v>
      </c>
    </row>
    <row r="281" spans="1:65" s="14" customFormat="1" ht="22.5">
      <c r="B281" s="222"/>
      <c r="C281" s="223"/>
      <c r="D281" s="213" t="s">
        <v>161</v>
      </c>
      <c r="E281" s="224" t="s">
        <v>21</v>
      </c>
      <c r="F281" s="225" t="s">
        <v>404</v>
      </c>
      <c r="G281" s="223"/>
      <c r="H281" s="226">
        <v>29.9</v>
      </c>
      <c r="I281" s="227"/>
      <c r="J281" s="223"/>
      <c r="K281" s="223"/>
      <c r="L281" s="228"/>
      <c r="M281" s="229"/>
      <c r="N281" s="230"/>
      <c r="O281" s="230"/>
      <c r="P281" s="230"/>
      <c r="Q281" s="230"/>
      <c r="R281" s="230"/>
      <c r="S281" s="230"/>
      <c r="T281" s="231"/>
      <c r="AT281" s="232" t="s">
        <v>161</v>
      </c>
      <c r="AU281" s="232" t="s">
        <v>83</v>
      </c>
      <c r="AV281" s="14" t="s">
        <v>83</v>
      </c>
      <c r="AW281" s="14" t="s">
        <v>36</v>
      </c>
      <c r="AX281" s="14" t="s">
        <v>81</v>
      </c>
      <c r="AY281" s="232" t="s">
        <v>152</v>
      </c>
    </row>
    <row r="282" spans="1:65" s="2" customFormat="1" ht="36" customHeight="1">
      <c r="A282" s="37"/>
      <c r="B282" s="38"/>
      <c r="C282" s="198" t="s">
        <v>405</v>
      </c>
      <c r="D282" s="198" t="s">
        <v>154</v>
      </c>
      <c r="E282" s="199" t="s">
        <v>406</v>
      </c>
      <c r="F282" s="200" t="s">
        <v>407</v>
      </c>
      <c r="G282" s="201" t="s">
        <v>219</v>
      </c>
      <c r="H282" s="202">
        <v>82.525000000000006</v>
      </c>
      <c r="I282" s="203"/>
      <c r="J282" s="204">
        <f>ROUND(I282*H282,2)</f>
        <v>0</v>
      </c>
      <c r="K282" s="200" t="s">
        <v>158</v>
      </c>
      <c r="L282" s="42"/>
      <c r="M282" s="205" t="s">
        <v>21</v>
      </c>
      <c r="N282" s="206" t="s">
        <v>45</v>
      </c>
      <c r="O282" s="68"/>
      <c r="P282" s="207">
        <f>O282*H282</f>
        <v>0</v>
      </c>
      <c r="Q282" s="207">
        <v>6.9169999999999995E-2</v>
      </c>
      <c r="R282" s="207">
        <f>Q282*H282</f>
        <v>5.7082542500000004</v>
      </c>
      <c r="S282" s="207">
        <v>0</v>
      </c>
      <c r="T282" s="208">
        <f>S282*H282</f>
        <v>0</v>
      </c>
      <c r="U282" s="37"/>
      <c r="V282" s="37"/>
      <c r="W282" s="37"/>
      <c r="X282" s="37"/>
      <c r="Y282" s="37"/>
      <c r="Z282" s="37"/>
      <c r="AA282" s="37"/>
      <c r="AB282" s="37"/>
      <c r="AC282" s="37"/>
      <c r="AD282" s="37"/>
      <c r="AE282" s="37"/>
      <c r="AR282" s="209" t="s">
        <v>159</v>
      </c>
      <c r="AT282" s="209" t="s">
        <v>154</v>
      </c>
      <c r="AU282" s="209" t="s">
        <v>83</v>
      </c>
      <c r="AY282" s="19" t="s">
        <v>152</v>
      </c>
      <c r="BE282" s="210">
        <f>IF(N282="základní",J282,0)</f>
        <v>0</v>
      </c>
      <c r="BF282" s="210">
        <f>IF(N282="snížená",J282,0)</f>
        <v>0</v>
      </c>
      <c r="BG282" s="210">
        <f>IF(N282="zákl. přenesená",J282,0)</f>
        <v>0</v>
      </c>
      <c r="BH282" s="210">
        <f>IF(N282="sníž. přenesená",J282,0)</f>
        <v>0</v>
      </c>
      <c r="BI282" s="210">
        <f>IF(N282="nulová",J282,0)</f>
        <v>0</v>
      </c>
      <c r="BJ282" s="19" t="s">
        <v>81</v>
      </c>
      <c r="BK282" s="210">
        <f>ROUND(I282*H282,2)</f>
        <v>0</v>
      </c>
      <c r="BL282" s="19" t="s">
        <v>159</v>
      </c>
      <c r="BM282" s="209" t="s">
        <v>408</v>
      </c>
    </row>
    <row r="283" spans="1:65" s="13" customFormat="1">
      <c r="B283" s="211"/>
      <c r="C283" s="212"/>
      <c r="D283" s="213" t="s">
        <v>161</v>
      </c>
      <c r="E283" s="214" t="s">
        <v>21</v>
      </c>
      <c r="F283" s="215" t="s">
        <v>341</v>
      </c>
      <c r="G283" s="212"/>
      <c r="H283" s="214" t="s">
        <v>21</v>
      </c>
      <c r="I283" s="216"/>
      <c r="J283" s="212"/>
      <c r="K283" s="212"/>
      <c r="L283" s="217"/>
      <c r="M283" s="218"/>
      <c r="N283" s="219"/>
      <c r="O283" s="219"/>
      <c r="P283" s="219"/>
      <c r="Q283" s="219"/>
      <c r="R283" s="219"/>
      <c r="S283" s="219"/>
      <c r="T283" s="220"/>
      <c r="AT283" s="221" t="s">
        <v>161</v>
      </c>
      <c r="AU283" s="221" t="s">
        <v>83</v>
      </c>
      <c r="AV283" s="13" t="s">
        <v>81</v>
      </c>
      <c r="AW283" s="13" t="s">
        <v>36</v>
      </c>
      <c r="AX283" s="13" t="s">
        <v>74</v>
      </c>
      <c r="AY283" s="221" t="s">
        <v>152</v>
      </c>
    </row>
    <row r="284" spans="1:65" s="14" customFormat="1" ht="33.75">
      <c r="B284" s="222"/>
      <c r="C284" s="223"/>
      <c r="D284" s="213" t="s">
        <v>161</v>
      </c>
      <c r="E284" s="224" t="s">
        <v>21</v>
      </c>
      <c r="F284" s="225" t="s">
        <v>409</v>
      </c>
      <c r="G284" s="223"/>
      <c r="H284" s="226">
        <v>26.698</v>
      </c>
      <c r="I284" s="227"/>
      <c r="J284" s="223"/>
      <c r="K284" s="223"/>
      <c r="L284" s="228"/>
      <c r="M284" s="229"/>
      <c r="N284" s="230"/>
      <c r="O284" s="230"/>
      <c r="P284" s="230"/>
      <c r="Q284" s="230"/>
      <c r="R284" s="230"/>
      <c r="S284" s="230"/>
      <c r="T284" s="231"/>
      <c r="AT284" s="232" t="s">
        <v>161</v>
      </c>
      <c r="AU284" s="232" t="s">
        <v>83</v>
      </c>
      <c r="AV284" s="14" t="s">
        <v>83</v>
      </c>
      <c r="AW284" s="14" t="s">
        <v>36</v>
      </c>
      <c r="AX284" s="14" t="s">
        <v>74</v>
      </c>
      <c r="AY284" s="232" t="s">
        <v>152</v>
      </c>
    </row>
    <row r="285" spans="1:65" s="14" customFormat="1">
      <c r="B285" s="222"/>
      <c r="C285" s="223"/>
      <c r="D285" s="213" t="s">
        <v>161</v>
      </c>
      <c r="E285" s="224" t="s">
        <v>21</v>
      </c>
      <c r="F285" s="225" t="s">
        <v>410</v>
      </c>
      <c r="G285" s="223"/>
      <c r="H285" s="226">
        <v>14.901</v>
      </c>
      <c r="I285" s="227"/>
      <c r="J285" s="223"/>
      <c r="K285" s="223"/>
      <c r="L285" s="228"/>
      <c r="M285" s="229"/>
      <c r="N285" s="230"/>
      <c r="O285" s="230"/>
      <c r="P285" s="230"/>
      <c r="Q285" s="230"/>
      <c r="R285" s="230"/>
      <c r="S285" s="230"/>
      <c r="T285" s="231"/>
      <c r="AT285" s="232" t="s">
        <v>161</v>
      </c>
      <c r="AU285" s="232" t="s">
        <v>83</v>
      </c>
      <c r="AV285" s="14" t="s">
        <v>83</v>
      </c>
      <c r="AW285" s="14" t="s">
        <v>36</v>
      </c>
      <c r="AX285" s="14" t="s">
        <v>74</v>
      </c>
      <c r="AY285" s="232" t="s">
        <v>152</v>
      </c>
    </row>
    <row r="286" spans="1:65" s="13" customFormat="1">
      <c r="B286" s="211"/>
      <c r="C286" s="212"/>
      <c r="D286" s="213" t="s">
        <v>161</v>
      </c>
      <c r="E286" s="214" t="s">
        <v>21</v>
      </c>
      <c r="F286" s="215" t="s">
        <v>411</v>
      </c>
      <c r="G286" s="212"/>
      <c r="H286" s="214" t="s">
        <v>21</v>
      </c>
      <c r="I286" s="216"/>
      <c r="J286" s="212"/>
      <c r="K286" s="212"/>
      <c r="L286" s="217"/>
      <c r="M286" s="218"/>
      <c r="N286" s="219"/>
      <c r="O286" s="219"/>
      <c r="P286" s="219"/>
      <c r="Q286" s="219"/>
      <c r="R286" s="219"/>
      <c r="S286" s="219"/>
      <c r="T286" s="220"/>
      <c r="AT286" s="221" t="s">
        <v>161</v>
      </c>
      <c r="AU286" s="221" t="s">
        <v>83</v>
      </c>
      <c r="AV286" s="13" t="s">
        <v>81</v>
      </c>
      <c r="AW286" s="13" t="s">
        <v>36</v>
      </c>
      <c r="AX286" s="13" t="s">
        <v>74</v>
      </c>
      <c r="AY286" s="221" t="s">
        <v>152</v>
      </c>
    </row>
    <row r="287" spans="1:65" s="14" customFormat="1" ht="22.5">
      <c r="B287" s="222"/>
      <c r="C287" s="223"/>
      <c r="D287" s="213" t="s">
        <v>161</v>
      </c>
      <c r="E287" s="224" t="s">
        <v>21</v>
      </c>
      <c r="F287" s="225" t="s">
        <v>412</v>
      </c>
      <c r="G287" s="223"/>
      <c r="H287" s="226">
        <v>39.100999999999999</v>
      </c>
      <c r="I287" s="227"/>
      <c r="J287" s="223"/>
      <c r="K287" s="223"/>
      <c r="L287" s="228"/>
      <c r="M287" s="229"/>
      <c r="N287" s="230"/>
      <c r="O287" s="230"/>
      <c r="P287" s="230"/>
      <c r="Q287" s="230"/>
      <c r="R287" s="230"/>
      <c r="S287" s="230"/>
      <c r="T287" s="231"/>
      <c r="AT287" s="232" t="s">
        <v>161</v>
      </c>
      <c r="AU287" s="232" t="s">
        <v>83</v>
      </c>
      <c r="AV287" s="14" t="s">
        <v>83</v>
      </c>
      <c r="AW287" s="14" t="s">
        <v>36</v>
      </c>
      <c r="AX287" s="14" t="s">
        <v>74</v>
      </c>
      <c r="AY287" s="232" t="s">
        <v>152</v>
      </c>
    </row>
    <row r="288" spans="1:65" s="14" customFormat="1">
      <c r="B288" s="222"/>
      <c r="C288" s="223"/>
      <c r="D288" s="213" t="s">
        <v>161</v>
      </c>
      <c r="E288" s="224" t="s">
        <v>21</v>
      </c>
      <c r="F288" s="225" t="s">
        <v>413</v>
      </c>
      <c r="G288" s="223"/>
      <c r="H288" s="226">
        <v>1.825</v>
      </c>
      <c r="I288" s="227"/>
      <c r="J288" s="223"/>
      <c r="K288" s="223"/>
      <c r="L288" s="228"/>
      <c r="M288" s="229"/>
      <c r="N288" s="230"/>
      <c r="O288" s="230"/>
      <c r="P288" s="230"/>
      <c r="Q288" s="230"/>
      <c r="R288" s="230"/>
      <c r="S288" s="230"/>
      <c r="T288" s="231"/>
      <c r="AT288" s="232" t="s">
        <v>161</v>
      </c>
      <c r="AU288" s="232" t="s">
        <v>83</v>
      </c>
      <c r="AV288" s="14" t="s">
        <v>83</v>
      </c>
      <c r="AW288" s="14" t="s">
        <v>36</v>
      </c>
      <c r="AX288" s="14" t="s">
        <v>74</v>
      </c>
      <c r="AY288" s="232" t="s">
        <v>152</v>
      </c>
    </row>
    <row r="289" spans="1:65" s="15" customFormat="1">
      <c r="B289" s="233"/>
      <c r="C289" s="234"/>
      <c r="D289" s="213" t="s">
        <v>161</v>
      </c>
      <c r="E289" s="235" t="s">
        <v>21</v>
      </c>
      <c r="F289" s="236" t="s">
        <v>184</v>
      </c>
      <c r="G289" s="234"/>
      <c r="H289" s="237">
        <v>82.525000000000006</v>
      </c>
      <c r="I289" s="238"/>
      <c r="J289" s="234"/>
      <c r="K289" s="234"/>
      <c r="L289" s="239"/>
      <c r="M289" s="240"/>
      <c r="N289" s="241"/>
      <c r="O289" s="241"/>
      <c r="P289" s="241"/>
      <c r="Q289" s="241"/>
      <c r="R289" s="241"/>
      <c r="S289" s="241"/>
      <c r="T289" s="242"/>
      <c r="AT289" s="243" t="s">
        <v>161</v>
      </c>
      <c r="AU289" s="243" t="s">
        <v>83</v>
      </c>
      <c r="AV289" s="15" t="s">
        <v>159</v>
      </c>
      <c r="AW289" s="15" t="s">
        <v>36</v>
      </c>
      <c r="AX289" s="15" t="s">
        <v>81</v>
      </c>
      <c r="AY289" s="243" t="s">
        <v>152</v>
      </c>
    </row>
    <row r="290" spans="1:65" s="2" customFormat="1" ht="36" customHeight="1">
      <c r="A290" s="37"/>
      <c r="B290" s="38"/>
      <c r="C290" s="198" t="s">
        <v>414</v>
      </c>
      <c r="D290" s="198" t="s">
        <v>154</v>
      </c>
      <c r="E290" s="199" t="s">
        <v>415</v>
      </c>
      <c r="F290" s="200" t="s">
        <v>416</v>
      </c>
      <c r="G290" s="201" t="s">
        <v>219</v>
      </c>
      <c r="H290" s="202">
        <v>38.005000000000003</v>
      </c>
      <c r="I290" s="203"/>
      <c r="J290" s="204">
        <f>ROUND(I290*H290,2)</f>
        <v>0</v>
      </c>
      <c r="K290" s="200" t="s">
        <v>158</v>
      </c>
      <c r="L290" s="42"/>
      <c r="M290" s="205" t="s">
        <v>21</v>
      </c>
      <c r="N290" s="206" t="s">
        <v>45</v>
      </c>
      <c r="O290" s="68"/>
      <c r="P290" s="207">
        <f>O290*H290</f>
        <v>0</v>
      </c>
      <c r="Q290" s="207">
        <v>0.10324999999999999</v>
      </c>
      <c r="R290" s="207">
        <f>Q290*H290</f>
        <v>3.9240162500000002</v>
      </c>
      <c r="S290" s="207">
        <v>0</v>
      </c>
      <c r="T290" s="208">
        <f>S290*H290</f>
        <v>0</v>
      </c>
      <c r="U290" s="37"/>
      <c r="V290" s="37"/>
      <c r="W290" s="37"/>
      <c r="X290" s="37"/>
      <c r="Y290" s="37"/>
      <c r="Z290" s="37"/>
      <c r="AA290" s="37"/>
      <c r="AB290" s="37"/>
      <c r="AC290" s="37"/>
      <c r="AD290" s="37"/>
      <c r="AE290" s="37"/>
      <c r="AR290" s="209" t="s">
        <v>159</v>
      </c>
      <c r="AT290" s="209" t="s">
        <v>154</v>
      </c>
      <c r="AU290" s="209" t="s">
        <v>83</v>
      </c>
      <c r="AY290" s="19" t="s">
        <v>152</v>
      </c>
      <c r="BE290" s="210">
        <f>IF(N290="základní",J290,0)</f>
        <v>0</v>
      </c>
      <c r="BF290" s="210">
        <f>IF(N290="snížená",J290,0)</f>
        <v>0</v>
      </c>
      <c r="BG290" s="210">
        <f>IF(N290="zákl. přenesená",J290,0)</f>
        <v>0</v>
      </c>
      <c r="BH290" s="210">
        <f>IF(N290="sníž. přenesená",J290,0)</f>
        <v>0</v>
      </c>
      <c r="BI290" s="210">
        <f>IF(N290="nulová",J290,0)</f>
        <v>0</v>
      </c>
      <c r="BJ290" s="19" t="s">
        <v>81</v>
      </c>
      <c r="BK290" s="210">
        <f>ROUND(I290*H290,2)</f>
        <v>0</v>
      </c>
      <c r="BL290" s="19" t="s">
        <v>159</v>
      </c>
      <c r="BM290" s="209" t="s">
        <v>417</v>
      </c>
    </row>
    <row r="291" spans="1:65" s="13" customFormat="1">
      <c r="B291" s="211"/>
      <c r="C291" s="212"/>
      <c r="D291" s="213" t="s">
        <v>161</v>
      </c>
      <c r="E291" s="214" t="s">
        <v>21</v>
      </c>
      <c r="F291" s="215" t="s">
        <v>341</v>
      </c>
      <c r="G291" s="212"/>
      <c r="H291" s="214" t="s">
        <v>21</v>
      </c>
      <c r="I291" s="216"/>
      <c r="J291" s="212"/>
      <c r="K291" s="212"/>
      <c r="L291" s="217"/>
      <c r="M291" s="218"/>
      <c r="N291" s="219"/>
      <c r="O291" s="219"/>
      <c r="P291" s="219"/>
      <c r="Q291" s="219"/>
      <c r="R291" s="219"/>
      <c r="S291" s="219"/>
      <c r="T291" s="220"/>
      <c r="AT291" s="221" t="s">
        <v>161</v>
      </c>
      <c r="AU291" s="221" t="s">
        <v>83</v>
      </c>
      <c r="AV291" s="13" t="s">
        <v>81</v>
      </c>
      <c r="AW291" s="13" t="s">
        <v>36</v>
      </c>
      <c r="AX291" s="13" t="s">
        <v>74</v>
      </c>
      <c r="AY291" s="221" t="s">
        <v>152</v>
      </c>
    </row>
    <row r="292" spans="1:65" s="14" customFormat="1" ht="33.75">
      <c r="B292" s="222"/>
      <c r="C292" s="223"/>
      <c r="D292" s="213" t="s">
        <v>161</v>
      </c>
      <c r="E292" s="224" t="s">
        <v>21</v>
      </c>
      <c r="F292" s="225" t="s">
        <v>418</v>
      </c>
      <c r="G292" s="223"/>
      <c r="H292" s="226">
        <v>23.963000000000001</v>
      </c>
      <c r="I292" s="227"/>
      <c r="J292" s="223"/>
      <c r="K292" s="223"/>
      <c r="L292" s="228"/>
      <c r="M292" s="229"/>
      <c r="N292" s="230"/>
      <c r="O292" s="230"/>
      <c r="P292" s="230"/>
      <c r="Q292" s="230"/>
      <c r="R292" s="230"/>
      <c r="S292" s="230"/>
      <c r="T292" s="231"/>
      <c r="AT292" s="232" t="s">
        <v>161</v>
      </c>
      <c r="AU292" s="232" t="s">
        <v>83</v>
      </c>
      <c r="AV292" s="14" t="s">
        <v>83</v>
      </c>
      <c r="AW292" s="14" t="s">
        <v>36</v>
      </c>
      <c r="AX292" s="14" t="s">
        <v>74</v>
      </c>
      <c r="AY292" s="232" t="s">
        <v>152</v>
      </c>
    </row>
    <row r="293" spans="1:65" s="14" customFormat="1">
      <c r="B293" s="222"/>
      <c r="C293" s="223"/>
      <c r="D293" s="213" t="s">
        <v>161</v>
      </c>
      <c r="E293" s="224" t="s">
        <v>21</v>
      </c>
      <c r="F293" s="225" t="s">
        <v>419</v>
      </c>
      <c r="G293" s="223"/>
      <c r="H293" s="226">
        <v>14.042</v>
      </c>
      <c r="I293" s="227"/>
      <c r="J293" s="223"/>
      <c r="K293" s="223"/>
      <c r="L293" s="228"/>
      <c r="M293" s="229"/>
      <c r="N293" s="230"/>
      <c r="O293" s="230"/>
      <c r="P293" s="230"/>
      <c r="Q293" s="230"/>
      <c r="R293" s="230"/>
      <c r="S293" s="230"/>
      <c r="T293" s="231"/>
      <c r="AT293" s="232" t="s">
        <v>161</v>
      </c>
      <c r="AU293" s="232" t="s">
        <v>83</v>
      </c>
      <c r="AV293" s="14" t="s">
        <v>83</v>
      </c>
      <c r="AW293" s="14" t="s">
        <v>36</v>
      </c>
      <c r="AX293" s="14" t="s">
        <v>74</v>
      </c>
      <c r="AY293" s="232" t="s">
        <v>152</v>
      </c>
    </row>
    <row r="294" spans="1:65" s="15" customFormat="1">
      <c r="B294" s="233"/>
      <c r="C294" s="234"/>
      <c r="D294" s="213" t="s">
        <v>161</v>
      </c>
      <c r="E294" s="235" t="s">
        <v>21</v>
      </c>
      <c r="F294" s="236" t="s">
        <v>184</v>
      </c>
      <c r="G294" s="234"/>
      <c r="H294" s="237">
        <v>38.005000000000003</v>
      </c>
      <c r="I294" s="238"/>
      <c r="J294" s="234"/>
      <c r="K294" s="234"/>
      <c r="L294" s="239"/>
      <c r="M294" s="240"/>
      <c r="N294" s="241"/>
      <c r="O294" s="241"/>
      <c r="P294" s="241"/>
      <c r="Q294" s="241"/>
      <c r="R294" s="241"/>
      <c r="S294" s="241"/>
      <c r="T294" s="242"/>
      <c r="AT294" s="243" t="s">
        <v>161</v>
      </c>
      <c r="AU294" s="243" t="s">
        <v>83</v>
      </c>
      <c r="AV294" s="15" t="s">
        <v>159</v>
      </c>
      <c r="AW294" s="15" t="s">
        <v>36</v>
      </c>
      <c r="AX294" s="15" t="s">
        <v>81</v>
      </c>
      <c r="AY294" s="243" t="s">
        <v>152</v>
      </c>
    </row>
    <row r="295" spans="1:65" s="2" customFormat="1" ht="36" customHeight="1">
      <c r="A295" s="37"/>
      <c r="B295" s="38"/>
      <c r="C295" s="198" t="s">
        <v>420</v>
      </c>
      <c r="D295" s="198" t="s">
        <v>154</v>
      </c>
      <c r="E295" s="199" t="s">
        <v>421</v>
      </c>
      <c r="F295" s="200" t="s">
        <v>422</v>
      </c>
      <c r="G295" s="201" t="s">
        <v>219</v>
      </c>
      <c r="H295" s="202">
        <v>6.8</v>
      </c>
      <c r="I295" s="203"/>
      <c r="J295" s="204">
        <f>ROUND(I295*H295,2)</f>
        <v>0</v>
      </c>
      <c r="K295" s="200" t="s">
        <v>158</v>
      </c>
      <c r="L295" s="42"/>
      <c r="M295" s="205" t="s">
        <v>21</v>
      </c>
      <c r="N295" s="206" t="s">
        <v>45</v>
      </c>
      <c r="O295" s="68"/>
      <c r="P295" s="207">
        <f>O295*H295</f>
        <v>0</v>
      </c>
      <c r="Q295" s="207">
        <v>0.17818000000000001</v>
      </c>
      <c r="R295" s="207">
        <f>Q295*H295</f>
        <v>1.211624</v>
      </c>
      <c r="S295" s="207">
        <v>0</v>
      </c>
      <c r="T295" s="208">
        <f>S295*H295</f>
        <v>0</v>
      </c>
      <c r="U295" s="37"/>
      <c r="V295" s="37"/>
      <c r="W295" s="37"/>
      <c r="X295" s="37"/>
      <c r="Y295" s="37"/>
      <c r="Z295" s="37"/>
      <c r="AA295" s="37"/>
      <c r="AB295" s="37"/>
      <c r="AC295" s="37"/>
      <c r="AD295" s="37"/>
      <c r="AE295" s="37"/>
      <c r="AR295" s="209" t="s">
        <v>159</v>
      </c>
      <c r="AT295" s="209" t="s">
        <v>154</v>
      </c>
      <c r="AU295" s="209" t="s">
        <v>83</v>
      </c>
      <c r="AY295" s="19" t="s">
        <v>152</v>
      </c>
      <c r="BE295" s="210">
        <f>IF(N295="základní",J295,0)</f>
        <v>0</v>
      </c>
      <c r="BF295" s="210">
        <f>IF(N295="snížená",J295,0)</f>
        <v>0</v>
      </c>
      <c r="BG295" s="210">
        <f>IF(N295="zákl. přenesená",J295,0)</f>
        <v>0</v>
      </c>
      <c r="BH295" s="210">
        <f>IF(N295="sníž. přenesená",J295,0)</f>
        <v>0</v>
      </c>
      <c r="BI295" s="210">
        <f>IF(N295="nulová",J295,0)</f>
        <v>0</v>
      </c>
      <c r="BJ295" s="19" t="s">
        <v>81</v>
      </c>
      <c r="BK295" s="210">
        <f>ROUND(I295*H295,2)</f>
        <v>0</v>
      </c>
      <c r="BL295" s="19" t="s">
        <v>159</v>
      </c>
      <c r="BM295" s="209" t="s">
        <v>423</v>
      </c>
    </row>
    <row r="296" spans="1:65" s="13" customFormat="1">
      <c r="B296" s="211"/>
      <c r="C296" s="212"/>
      <c r="D296" s="213" t="s">
        <v>161</v>
      </c>
      <c r="E296" s="214" t="s">
        <v>21</v>
      </c>
      <c r="F296" s="215" t="s">
        <v>424</v>
      </c>
      <c r="G296" s="212"/>
      <c r="H296" s="214" t="s">
        <v>21</v>
      </c>
      <c r="I296" s="216"/>
      <c r="J296" s="212"/>
      <c r="K296" s="212"/>
      <c r="L296" s="217"/>
      <c r="M296" s="218"/>
      <c r="N296" s="219"/>
      <c r="O296" s="219"/>
      <c r="P296" s="219"/>
      <c r="Q296" s="219"/>
      <c r="R296" s="219"/>
      <c r="S296" s="219"/>
      <c r="T296" s="220"/>
      <c r="AT296" s="221" t="s">
        <v>161</v>
      </c>
      <c r="AU296" s="221" t="s">
        <v>83</v>
      </c>
      <c r="AV296" s="13" t="s">
        <v>81</v>
      </c>
      <c r="AW296" s="13" t="s">
        <v>36</v>
      </c>
      <c r="AX296" s="13" t="s">
        <v>74</v>
      </c>
      <c r="AY296" s="221" t="s">
        <v>152</v>
      </c>
    </row>
    <row r="297" spans="1:65" s="14" customFormat="1" ht="22.5">
      <c r="B297" s="222"/>
      <c r="C297" s="223"/>
      <c r="D297" s="213" t="s">
        <v>161</v>
      </c>
      <c r="E297" s="224" t="s">
        <v>21</v>
      </c>
      <c r="F297" s="225" t="s">
        <v>425</v>
      </c>
      <c r="G297" s="223"/>
      <c r="H297" s="226">
        <v>6.8</v>
      </c>
      <c r="I297" s="227"/>
      <c r="J297" s="223"/>
      <c r="K297" s="223"/>
      <c r="L297" s="228"/>
      <c r="M297" s="229"/>
      <c r="N297" s="230"/>
      <c r="O297" s="230"/>
      <c r="P297" s="230"/>
      <c r="Q297" s="230"/>
      <c r="R297" s="230"/>
      <c r="S297" s="230"/>
      <c r="T297" s="231"/>
      <c r="AT297" s="232" t="s">
        <v>161</v>
      </c>
      <c r="AU297" s="232" t="s">
        <v>83</v>
      </c>
      <c r="AV297" s="14" t="s">
        <v>83</v>
      </c>
      <c r="AW297" s="14" t="s">
        <v>36</v>
      </c>
      <c r="AX297" s="14" t="s">
        <v>81</v>
      </c>
      <c r="AY297" s="232" t="s">
        <v>152</v>
      </c>
    </row>
    <row r="298" spans="1:65" s="2" customFormat="1" ht="36" customHeight="1">
      <c r="A298" s="37"/>
      <c r="B298" s="38"/>
      <c r="C298" s="198" t="s">
        <v>426</v>
      </c>
      <c r="D298" s="198" t="s">
        <v>154</v>
      </c>
      <c r="E298" s="199" t="s">
        <v>427</v>
      </c>
      <c r="F298" s="200" t="s">
        <v>428</v>
      </c>
      <c r="G298" s="201" t="s">
        <v>219</v>
      </c>
      <c r="H298" s="202">
        <v>3.375</v>
      </c>
      <c r="I298" s="203"/>
      <c r="J298" s="204">
        <f>ROUND(I298*H298,2)</f>
        <v>0</v>
      </c>
      <c r="K298" s="200" t="s">
        <v>158</v>
      </c>
      <c r="L298" s="42"/>
      <c r="M298" s="205" t="s">
        <v>21</v>
      </c>
      <c r="N298" s="206" t="s">
        <v>45</v>
      </c>
      <c r="O298" s="68"/>
      <c r="P298" s="207">
        <f>O298*H298</f>
        <v>0</v>
      </c>
      <c r="Q298" s="207">
        <v>0.10745</v>
      </c>
      <c r="R298" s="207">
        <f>Q298*H298</f>
        <v>0.36264374999999999</v>
      </c>
      <c r="S298" s="207">
        <v>0</v>
      </c>
      <c r="T298" s="208">
        <f>S298*H298</f>
        <v>0</v>
      </c>
      <c r="U298" s="37"/>
      <c r="V298" s="37"/>
      <c r="W298" s="37"/>
      <c r="X298" s="37"/>
      <c r="Y298" s="37"/>
      <c r="Z298" s="37"/>
      <c r="AA298" s="37"/>
      <c r="AB298" s="37"/>
      <c r="AC298" s="37"/>
      <c r="AD298" s="37"/>
      <c r="AE298" s="37"/>
      <c r="AR298" s="209" t="s">
        <v>159</v>
      </c>
      <c r="AT298" s="209" t="s">
        <v>154</v>
      </c>
      <c r="AU298" s="209" t="s">
        <v>83</v>
      </c>
      <c r="AY298" s="19" t="s">
        <v>152</v>
      </c>
      <c r="BE298" s="210">
        <f>IF(N298="základní",J298,0)</f>
        <v>0</v>
      </c>
      <c r="BF298" s="210">
        <f>IF(N298="snížená",J298,0)</f>
        <v>0</v>
      </c>
      <c r="BG298" s="210">
        <f>IF(N298="zákl. přenesená",J298,0)</f>
        <v>0</v>
      </c>
      <c r="BH298" s="210">
        <f>IF(N298="sníž. přenesená",J298,0)</f>
        <v>0</v>
      </c>
      <c r="BI298" s="210">
        <f>IF(N298="nulová",J298,0)</f>
        <v>0</v>
      </c>
      <c r="BJ298" s="19" t="s">
        <v>81</v>
      </c>
      <c r="BK298" s="210">
        <f>ROUND(I298*H298,2)</f>
        <v>0</v>
      </c>
      <c r="BL298" s="19" t="s">
        <v>159</v>
      </c>
      <c r="BM298" s="209" t="s">
        <v>429</v>
      </c>
    </row>
    <row r="299" spans="1:65" s="13" customFormat="1">
      <c r="B299" s="211"/>
      <c r="C299" s="212"/>
      <c r="D299" s="213" t="s">
        <v>161</v>
      </c>
      <c r="E299" s="214" t="s">
        <v>21</v>
      </c>
      <c r="F299" s="215" t="s">
        <v>430</v>
      </c>
      <c r="G299" s="212"/>
      <c r="H299" s="214" t="s">
        <v>21</v>
      </c>
      <c r="I299" s="216"/>
      <c r="J299" s="212"/>
      <c r="K299" s="212"/>
      <c r="L299" s="217"/>
      <c r="M299" s="218"/>
      <c r="N299" s="219"/>
      <c r="O299" s="219"/>
      <c r="P299" s="219"/>
      <c r="Q299" s="219"/>
      <c r="R299" s="219"/>
      <c r="S299" s="219"/>
      <c r="T299" s="220"/>
      <c r="AT299" s="221" t="s">
        <v>161</v>
      </c>
      <c r="AU299" s="221" t="s">
        <v>83</v>
      </c>
      <c r="AV299" s="13" t="s">
        <v>81</v>
      </c>
      <c r="AW299" s="13" t="s">
        <v>36</v>
      </c>
      <c r="AX299" s="13" t="s">
        <v>74</v>
      </c>
      <c r="AY299" s="221" t="s">
        <v>152</v>
      </c>
    </row>
    <row r="300" spans="1:65" s="13" customFormat="1">
      <c r="B300" s="211"/>
      <c r="C300" s="212"/>
      <c r="D300" s="213" t="s">
        <v>161</v>
      </c>
      <c r="E300" s="214" t="s">
        <v>21</v>
      </c>
      <c r="F300" s="215" t="s">
        <v>431</v>
      </c>
      <c r="G300" s="212"/>
      <c r="H300" s="214" t="s">
        <v>21</v>
      </c>
      <c r="I300" s="216"/>
      <c r="J300" s="212"/>
      <c r="K300" s="212"/>
      <c r="L300" s="217"/>
      <c r="M300" s="218"/>
      <c r="N300" s="219"/>
      <c r="O300" s="219"/>
      <c r="P300" s="219"/>
      <c r="Q300" s="219"/>
      <c r="R300" s="219"/>
      <c r="S300" s="219"/>
      <c r="T300" s="220"/>
      <c r="AT300" s="221" t="s">
        <v>161</v>
      </c>
      <c r="AU300" s="221" t="s">
        <v>83</v>
      </c>
      <c r="AV300" s="13" t="s">
        <v>81</v>
      </c>
      <c r="AW300" s="13" t="s">
        <v>36</v>
      </c>
      <c r="AX300" s="13" t="s">
        <v>74</v>
      </c>
      <c r="AY300" s="221" t="s">
        <v>152</v>
      </c>
    </row>
    <row r="301" spans="1:65" s="14" customFormat="1">
      <c r="B301" s="222"/>
      <c r="C301" s="223"/>
      <c r="D301" s="213" t="s">
        <v>161</v>
      </c>
      <c r="E301" s="224" t="s">
        <v>21</v>
      </c>
      <c r="F301" s="225" t="s">
        <v>432</v>
      </c>
      <c r="G301" s="223"/>
      <c r="H301" s="226">
        <v>1.125</v>
      </c>
      <c r="I301" s="227"/>
      <c r="J301" s="223"/>
      <c r="K301" s="223"/>
      <c r="L301" s="228"/>
      <c r="M301" s="229"/>
      <c r="N301" s="230"/>
      <c r="O301" s="230"/>
      <c r="P301" s="230"/>
      <c r="Q301" s="230"/>
      <c r="R301" s="230"/>
      <c r="S301" s="230"/>
      <c r="T301" s="231"/>
      <c r="AT301" s="232" t="s">
        <v>161</v>
      </c>
      <c r="AU301" s="232" t="s">
        <v>83</v>
      </c>
      <c r="AV301" s="14" t="s">
        <v>83</v>
      </c>
      <c r="AW301" s="14" t="s">
        <v>36</v>
      </c>
      <c r="AX301" s="14" t="s">
        <v>74</v>
      </c>
      <c r="AY301" s="232" t="s">
        <v>152</v>
      </c>
    </row>
    <row r="302" spans="1:65" s="14" customFormat="1">
      <c r="B302" s="222"/>
      <c r="C302" s="223"/>
      <c r="D302" s="213" t="s">
        <v>161</v>
      </c>
      <c r="E302" s="224" t="s">
        <v>21</v>
      </c>
      <c r="F302" s="225" t="s">
        <v>433</v>
      </c>
      <c r="G302" s="223"/>
      <c r="H302" s="226">
        <v>2.25</v>
      </c>
      <c r="I302" s="227"/>
      <c r="J302" s="223"/>
      <c r="K302" s="223"/>
      <c r="L302" s="228"/>
      <c r="M302" s="229"/>
      <c r="N302" s="230"/>
      <c r="O302" s="230"/>
      <c r="P302" s="230"/>
      <c r="Q302" s="230"/>
      <c r="R302" s="230"/>
      <c r="S302" s="230"/>
      <c r="T302" s="231"/>
      <c r="AT302" s="232" t="s">
        <v>161</v>
      </c>
      <c r="AU302" s="232" t="s">
        <v>83</v>
      </c>
      <c r="AV302" s="14" t="s">
        <v>83</v>
      </c>
      <c r="AW302" s="14" t="s">
        <v>36</v>
      </c>
      <c r="AX302" s="14" t="s">
        <v>74</v>
      </c>
      <c r="AY302" s="232" t="s">
        <v>152</v>
      </c>
    </row>
    <row r="303" spans="1:65" s="15" customFormat="1">
      <c r="B303" s="233"/>
      <c r="C303" s="234"/>
      <c r="D303" s="213" t="s">
        <v>161</v>
      </c>
      <c r="E303" s="235" t="s">
        <v>21</v>
      </c>
      <c r="F303" s="236" t="s">
        <v>184</v>
      </c>
      <c r="G303" s="234"/>
      <c r="H303" s="237">
        <v>3.375</v>
      </c>
      <c r="I303" s="238"/>
      <c r="J303" s="234"/>
      <c r="K303" s="234"/>
      <c r="L303" s="239"/>
      <c r="M303" s="240"/>
      <c r="N303" s="241"/>
      <c r="O303" s="241"/>
      <c r="P303" s="241"/>
      <c r="Q303" s="241"/>
      <c r="R303" s="241"/>
      <c r="S303" s="241"/>
      <c r="T303" s="242"/>
      <c r="AT303" s="243" t="s">
        <v>161</v>
      </c>
      <c r="AU303" s="243" t="s">
        <v>83</v>
      </c>
      <c r="AV303" s="15" t="s">
        <v>159</v>
      </c>
      <c r="AW303" s="15" t="s">
        <v>36</v>
      </c>
      <c r="AX303" s="15" t="s">
        <v>81</v>
      </c>
      <c r="AY303" s="243" t="s">
        <v>152</v>
      </c>
    </row>
    <row r="304" spans="1:65" s="12" customFormat="1" ht="22.9" customHeight="1">
      <c r="B304" s="182"/>
      <c r="C304" s="183"/>
      <c r="D304" s="184" t="s">
        <v>73</v>
      </c>
      <c r="E304" s="196" t="s">
        <v>159</v>
      </c>
      <c r="F304" s="196" t="s">
        <v>434</v>
      </c>
      <c r="G304" s="183"/>
      <c r="H304" s="183"/>
      <c r="I304" s="186"/>
      <c r="J304" s="197">
        <f>BK304</f>
        <v>0</v>
      </c>
      <c r="K304" s="183"/>
      <c r="L304" s="188"/>
      <c r="M304" s="189"/>
      <c r="N304" s="190"/>
      <c r="O304" s="190"/>
      <c r="P304" s="191">
        <f>SUM(P305:P374)</f>
        <v>0</v>
      </c>
      <c r="Q304" s="190"/>
      <c r="R304" s="191">
        <f>SUM(R305:R374)</f>
        <v>42.542831229999997</v>
      </c>
      <c r="S304" s="190"/>
      <c r="T304" s="192">
        <f>SUM(T305:T374)</f>
        <v>0</v>
      </c>
      <c r="AR304" s="193" t="s">
        <v>81</v>
      </c>
      <c r="AT304" s="194" t="s">
        <v>73</v>
      </c>
      <c r="AU304" s="194" t="s">
        <v>81</v>
      </c>
      <c r="AY304" s="193" t="s">
        <v>152</v>
      </c>
      <c r="BK304" s="195">
        <f>SUM(BK305:BK374)</f>
        <v>0</v>
      </c>
    </row>
    <row r="305" spans="1:65" s="2" customFormat="1" ht="48" customHeight="1">
      <c r="A305" s="37"/>
      <c r="B305" s="38"/>
      <c r="C305" s="198" t="s">
        <v>435</v>
      </c>
      <c r="D305" s="198" t="s">
        <v>154</v>
      </c>
      <c r="E305" s="199" t="s">
        <v>436</v>
      </c>
      <c r="F305" s="200" t="s">
        <v>437</v>
      </c>
      <c r="G305" s="201" t="s">
        <v>212</v>
      </c>
      <c r="H305" s="202">
        <v>6</v>
      </c>
      <c r="I305" s="203"/>
      <c r="J305" s="204">
        <f>ROUND(I305*H305,2)</f>
        <v>0</v>
      </c>
      <c r="K305" s="200" t="s">
        <v>158</v>
      </c>
      <c r="L305" s="42"/>
      <c r="M305" s="205" t="s">
        <v>21</v>
      </c>
      <c r="N305" s="206" t="s">
        <v>45</v>
      </c>
      <c r="O305" s="68"/>
      <c r="P305" s="207">
        <f>O305*H305</f>
        <v>0</v>
      </c>
      <c r="Q305" s="207">
        <v>8.6419999999999997E-2</v>
      </c>
      <c r="R305" s="207">
        <f>Q305*H305</f>
        <v>0.51851999999999998</v>
      </c>
      <c r="S305" s="207">
        <v>0</v>
      </c>
      <c r="T305" s="208">
        <f>S305*H305</f>
        <v>0</v>
      </c>
      <c r="U305" s="37"/>
      <c r="V305" s="37"/>
      <c r="W305" s="37"/>
      <c r="X305" s="37"/>
      <c r="Y305" s="37"/>
      <c r="Z305" s="37"/>
      <c r="AA305" s="37"/>
      <c r="AB305" s="37"/>
      <c r="AC305" s="37"/>
      <c r="AD305" s="37"/>
      <c r="AE305" s="37"/>
      <c r="AR305" s="209" t="s">
        <v>159</v>
      </c>
      <c r="AT305" s="209" t="s">
        <v>154</v>
      </c>
      <c r="AU305" s="209" t="s">
        <v>83</v>
      </c>
      <c r="AY305" s="19" t="s">
        <v>152</v>
      </c>
      <c r="BE305" s="210">
        <f>IF(N305="základní",J305,0)</f>
        <v>0</v>
      </c>
      <c r="BF305" s="210">
        <f>IF(N305="snížená",J305,0)</f>
        <v>0</v>
      </c>
      <c r="BG305" s="210">
        <f>IF(N305="zákl. přenesená",J305,0)</f>
        <v>0</v>
      </c>
      <c r="BH305" s="210">
        <f>IF(N305="sníž. přenesená",J305,0)</f>
        <v>0</v>
      </c>
      <c r="BI305" s="210">
        <f>IF(N305="nulová",J305,0)</f>
        <v>0</v>
      </c>
      <c r="BJ305" s="19" t="s">
        <v>81</v>
      </c>
      <c r="BK305" s="210">
        <f>ROUND(I305*H305,2)</f>
        <v>0</v>
      </c>
      <c r="BL305" s="19" t="s">
        <v>159</v>
      </c>
      <c r="BM305" s="209" t="s">
        <v>438</v>
      </c>
    </row>
    <row r="306" spans="1:65" s="13" customFormat="1">
      <c r="B306" s="211"/>
      <c r="C306" s="212"/>
      <c r="D306" s="213" t="s">
        <v>161</v>
      </c>
      <c r="E306" s="214" t="s">
        <v>21</v>
      </c>
      <c r="F306" s="215" t="s">
        <v>439</v>
      </c>
      <c r="G306" s="212"/>
      <c r="H306" s="214" t="s">
        <v>21</v>
      </c>
      <c r="I306" s="216"/>
      <c r="J306" s="212"/>
      <c r="K306" s="212"/>
      <c r="L306" s="217"/>
      <c r="M306" s="218"/>
      <c r="N306" s="219"/>
      <c r="O306" s="219"/>
      <c r="P306" s="219"/>
      <c r="Q306" s="219"/>
      <c r="R306" s="219"/>
      <c r="S306" s="219"/>
      <c r="T306" s="220"/>
      <c r="AT306" s="221" t="s">
        <v>161</v>
      </c>
      <c r="AU306" s="221" t="s">
        <v>83</v>
      </c>
      <c r="AV306" s="13" t="s">
        <v>81</v>
      </c>
      <c r="AW306" s="13" t="s">
        <v>36</v>
      </c>
      <c r="AX306" s="13" t="s">
        <v>74</v>
      </c>
      <c r="AY306" s="221" t="s">
        <v>152</v>
      </c>
    </row>
    <row r="307" spans="1:65" s="14" customFormat="1">
      <c r="B307" s="222"/>
      <c r="C307" s="223"/>
      <c r="D307" s="213" t="s">
        <v>161</v>
      </c>
      <c r="E307" s="224" t="s">
        <v>21</v>
      </c>
      <c r="F307" s="225" t="s">
        <v>440</v>
      </c>
      <c r="G307" s="223"/>
      <c r="H307" s="226">
        <v>5</v>
      </c>
      <c r="I307" s="227"/>
      <c r="J307" s="223"/>
      <c r="K307" s="223"/>
      <c r="L307" s="228"/>
      <c r="M307" s="229"/>
      <c r="N307" s="230"/>
      <c r="O307" s="230"/>
      <c r="P307" s="230"/>
      <c r="Q307" s="230"/>
      <c r="R307" s="230"/>
      <c r="S307" s="230"/>
      <c r="T307" s="231"/>
      <c r="AT307" s="232" t="s">
        <v>161</v>
      </c>
      <c r="AU307" s="232" t="s">
        <v>83</v>
      </c>
      <c r="AV307" s="14" t="s">
        <v>83</v>
      </c>
      <c r="AW307" s="14" t="s">
        <v>36</v>
      </c>
      <c r="AX307" s="14" t="s">
        <v>74</v>
      </c>
      <c r="AY307" s="232" t="s">
        <v>152</v>
      </c>
    </row>
    <row r="308" spans="1:65" s="14" customFormat="1">
      <c r="B308" s="222"/>
      <c r="C308" s="223"/>
      <c r="D308" s="213" t="s">
        <v>161</v>
      </c>
      <c r="E308" s="224" t="s">
        <v>21</v>
      </c>
      <c r="F308" s="225" t="s">
        <v>441</v>
      </c>
      <c r="G308" s="223"/>
      <c r="H308" s="226">
        <v>1</v>
      </c>
      <c r="I308" s="227"/>
      <c r="J308" s="223"/>
      <c r="K308" s="223"/>
      <c r="L308" s="228"/>
      <c r="M308" s="229"/>
      <c r="N308" s="230"/>
      <c r="O308" s="230"/>
      <c r="P308" s="230"/>
      <c r="Q308" s="230"/>
      <c r="R308" s="230"/>
      <c r="S308" s="230"/>
      <c r="T308" s="231"/>
      <c r="AT308" s="232" t="s">
        <v>161</v>
      </c>
      <c r="AU308" s="232" t="s">
        <v>83</v>
      </c>
      <c r="AV308" s="14" t="s">
        <v>83</v>
      </c>
      <c r="AW308" s="14" t="s">
        <v>36</v>
      </c>
      <c r="AX308" s="14" t="s">
        <v>74</v>
      </c>
      <c r="AY308" s="232" t="s">
        <v>152</v>
      </c>
    </row>
    <row r="309" spans="1:65" s="15" customFormat="1">
      <c r="B309" s="233"/>
      <c r="C309" s="234"/>
      <c r="D309" s="213" t="s">
        <v>161</v>
      </c>
      <c r="E309" s="235" t="s">
        <v>21</v>
      </c>
      <c r="F309" s="236" t="s">
        <v>184</v>
      </c>
      <c r="G309" s="234"/>
      <c r="H309" s="237">
        <v>6</v>
      </c>
      <c r="I309" s="238"/>
      <c r="J309" s="234"/>
      <c r="K309" s="234"/>
      <c r="L309" s="239"/>
      <c r="M309" s="240"/>
      <c r="N309" s="241"/>
      <c r="O309" s="241"/>
      <c r="P309" s="241"/>
      <c r="Q309" s="241"/>
      <c r="R309" s="241"/>
      <c r="S309" s="241"/>
      <c r="T309" s="242"/>
      <c r="AT309" s="243" t="s">
        <v>161</v>
      </c>
      <c r="AU309" s="243" t="s">
        <v>83</v>
      </c>
      <c r="AV309" s="15" t="s">
        <v>159</v>
      </c>
      <c r="AW309" s="15" t="s">
        <v>36</v>
      </c>
      <c r="AX309" s="15" t="s">
        <v>81</v>
      </c>
      <c r="AY309" s="243" t="s">
        <v>152</v>
      </c>
    </row>
    <row r="310" spans="1:65" s="2" customFormat="1" ht="48" customHeight="1">
      <c r="A310" s="37"/>
      <c r="B310" s="38"/>
      <c r="C310" s="198" t="s">
        <v>442</v>
      </c>
      <c r="D310" s="198" t="s">
        <v>154</v>
      </c>
      <c r="E310" s="199" t="s">
        <v>443</v>
      </c>
      <c r="F310" s="200" t="s">
        <v>444</v>
      </c>
      <c r="G310" s="201" t="s">
        <v>212</v>
      </c>
      <c r="H310" s="202">
        <v>6</v>
      </c>
      <c r="I310" s="203"/>
      <c r="J310" s="204">
        <f>ROUND(I310*H310,2)</f>
        <v>0</v>
      </c>
      <c r="K310" s="200" t="s">
        <v>158</v>
      </c>
      <c r="L310" s="42"/>
      <c r="M310" s="205" t="s">
        <v>21</v>
      </c>
      <c r="N310" s="206" t="s">
        <v>45</v>
      </c>
      <c r="O310" s="68"/>
      <c r="P310" s="207">
        <f>O310*H310</f>
        <v>0</v>
      </c>
      <c r="Q310" s="207">
        <v>0.14954000000000001</v>
      </c>
      <c r="R310" s="207">
        <f>Q310*H310</f>
        <v>0.89724000000000004</v>
      </c>
      <c r="S310" s="207">
        <v>0</v>
      </c>
      <c r="T310" s="208">
        <f>S310*H310</f>
        <v>0</v>
      </c>
      <c r="U310" s="37"/>
      <c r="V310" s="37"/>
      <c r="W310" s="37"/>
      <c r="X310" s="37"/>
      <c r="Y310" s="37"/>
      <c r="Z310" s="37"/>
      <c r="AA310" s="37"/>
      <c r="AB310" s="37"/>
      <c r="AC310" s="37"/>
      <c r="AD310" s="37"/>
      <c r="AE310" s="37"/>
      <c r="AR310" s="209" t="s">
        <v>159</v>
      </c>
      <c r="AT310" s="209" t="s">
        <v>154</v>
      </c>
      <c r="AU310" s="209" t="s">
        <v>83</v>
      </c>
      <c r="AY310" s="19" t="s">
        <v>152</v>
      </c>
      <c r="BE310" s="210">
        <f>IF(N310="základní",J310,0)</f>
        <v>0</v>
      </c>
      <c r="BF310" s="210">
        <f>IF(N310="snížená",J310,0)</f>
        <v>0</v>
      </c>
      <c r="BG310" s="210">
        <f>IF(N310="zákl. přenesená",J310,0)</f>
        <v>0</v>
      </c>
      <c r="BH310" s="210">
        <f>IF(N310="sníž. přenesená",J310,0)</f>
        <v>0</v>
      </c>
      <c r="BI310" s="210">
        <f>IF(N310="nulová",J310,0)</f>
        <v>0</v>
      </c>
      <c r="BJ310" s="19" t="s">
        <v>81</v>
      </c>
      <c r="BK310" s="210">
        <f>ROUND(I310*H310,2)</f>
        <v>0</v>
      </c>
      <c r="BL310" s="19" t="s">
        <v>159</v>
      </c>
      <c r="BM310" s="209" t="s">
        <v>445</v>
      </c>
    </row>
    <row r="311" spans="1:65" s="13" customFormat="1">
      <c r="B311" s="211"/>
      <c r="C311" s="212"/>
      <c r="D311" s="213" t="s">
        <v>161</v>
      </c>
      <c r="E311" s="214" t="s">
        <v>21</v>
      </c>
      <c r="F311" s="215" t="s">
        <v>439</v>
      </c>
      <c r="G311" s="212"/>
      <c r="H311" s="214" t="s">
        <v>21</v>
      </c>
      <c r="I311" s="216"/>
      <c r="J311" s="212"/>
      <c r="K311" s="212"/>
      <c r="L311" s="217"/>
      <c r="M311" s="218"/>
      <c r="N311" s="219"/>
      <c r="O311" s="219"/>
      <c r="P311" s="219"/>
      <c r="Q311" s="219"/>
      <c r="R311" s="219"/>
      <c r="S311" s="219"/>
      <c r="T311" s="220"/>
      <c r="AT311" s="221" t="s">
        <v>161</v>
      </c>
      <c r="AU311" s="221" t="s">
        <v>83</v>
      </c>
      <c r="AV311" s="13" t="s">
        <v>81</v>
      </c>
      <c r="AW311" s="13" t="s">
        <v>36</v>
      </c>
      <c r="AX311" s="13" t="s">
        <v>74</v>
      </c>
      <c r="AY311" s="221" t="s">
        <v>152</v>
      </c>
    </row>
    <row r="312" spans="1:65" s="14" customFormat="1">
      <c r="B312" s="222"/>
      <c r="C312" s="223"/>
      <c r="D312" s="213" t="s">
        <v>161</v>
      </c>
      <c r="E312" s="224" t="s">
        <v>21</v>
      </c>
      <c r="F312" s="225" t="s">
        <v>446</v>
      </c>
      <c r="G312" s="223"/>
      <c r="H312" s="226">
        <v>5</v>
      </c>
      <c r="I312" s="227"/>
      <c r="J312" s="223"/>
      <c r="K312" s="223"/>
      <c r="L312" s="228"/>
      <c r="M312" s="229"/>
      <c r="N312" s="230"/>
      <c r="O312" s="230"/>
      <c r="P312" s="230"/>
      <c r="Q312" s="230"/>
      <c r="R312" s="230"/>
      <c r="S312" s="230"/>
      <c r="T312" s="231"/>
      <c r="AT312" s="232" t="s">
        <v>161</v>
      </c>
      <c r="AU312" s="232" t="s">
        <v>83</v>
      </c>
      <c r="AV312" s="14" t="s">
        <v>83</v>
      </c>
      <c r="AW312" s="14" t="s">
        <v>36</v>
      </c>
      <c r="AX312" s="14" t="s">
        <v>74</v>
      </c>
      <c r="AY312" s="232" t="s">
        <v>152</v>
      </c>
    </row>
    <row r="313" spans="1:65" s="14" customFormat="1">
      <c r="B313" s="222"/>
      <c r="C313" s="223"/>
      <c r="D313" s="213" t="s">
        <v>161</v>
      </c>
      <c r="E313" s="224" t="s">
        <v>21</v>
      </c>
      <c r="F313" s="225" t="s">
        <v>447</v>
      </c>
      <c r="G313" s="223"/>
      <c r="H313" s="226">
        <v>1</v>
      </c>
      <c r="I313" s="227"/>
      <c r="J313" s="223"/>
      <c r="K313" s="223"/>
      <c r="L313" s="228"/>
      <c r="M313" s="229"/>
      <c r="N313" s="230"/>
      <c r="O313" s="230"/>
      <c r="P313" s="230"/>
      <c r="Q313" s="230"/>
      <c r="R313" s="230"/>
      <c r="S313" s="230"/>
      <c r="T313" s="231"/>
      <c r="AT313" s="232" t="s">
        <v>161</v>
      </c>
      <c r="AU313" s="232" t="s">
        <v>83</v>
      </c>
      <c r="AV313" s="14" t="s">
        <v>83</v>
      </c>
      <c r="AW313" s="14" t="s">
        <v>36</v>
      </c>
      <c r="AX313" s="14" t="s">
        <v>74</v>
      </c>
      <c r="AY313" s="232" t="s">
        <v>152</v>
      </c>
    </row>
    <row r="314" spans="1:65" s="15" customFormat="1">
      <c r="B314" s="233"/>
      <c r="C314" s="234"/>
      <c r="D314" s="213" t="s">
        <v>161</v>
      </c>
      <c r="E314" s="235" t="s">
        <v>21</v>
      </c>
      <c r="F314" s="236" t="s">
        <v>184</v>
      </c>
      <c r="G314" s="234"/>
      <c r="H314" s="237">
        <v>6</v>
      </c>
      <c r="I314" s="238"/>
      <c r="J314" s="234"/>
      <c r="K314" s="234"/>
      <c r="L314" s="239"/>
      <c r="M314" s="240"/>
      <c r="N314" s="241"/>
      <c r="O314" s="241"/>
      <c r="P314" s="241"/>
      <c r="Q314" s="241"/>
      <c r="R314" s="241"/>
      <c r="S314" s="241"/>
      <c r="T314" s="242"/>
      <c r="AT314" s="243" t="s">
        <v>161</v>
      </c>
      <c r="AU314" s="243" t="s">
        <v>83</v>
      </c>
      <c r="AV314" s="15" t="s">
        <v>159</v>
      </c>
      <c r="AW314" s="15" t="s">
        <v>36</v>
      </c>
      <c r="AX314" s="15" t="s">
        <v>81</v>
      </c>
      <c r="AY314" s="243" t="s">
        <v>152</v>
      </c>
    </row>
    <row r="315" spans="1:65" s="2" customFormat="1" ht="16.5" customHeight="1">
      <c r="A315" s="37"/>
      <c r="B315" s="38"/>
      <c r="C315" s="244" t="s">
        <v>448</v>
      </c>
      <c r="D315" s="244" t="s">
        <v>365</v>
      </c>
      <c r="E315" s="245" t="s">
        <v>449</v>
      </c>
      <c r="F315" s="246" t="s">
        <v>450</v>
      </c>
      <c r="G315" s="247" t="s">
        <v>271</v>
      </c>
      <c r="H315" s="248">
        <v>44.777999999999999</v>
      </c>
      <c r="I315" s="249"/>
      <c r="J315" s="250">
        <f>ROUND(I315*H315,2)</f>
        <v>0</v>
      </c>
      <c r="K315" s="246" t="s">
        <v>158</v>
      </c>
      <c r="L315" s="251"/>
      <c r="M315" s="252" t="s">
        <v>21</v>
      </c>
      <c r="N315" s="253" t="s">
        <v>45</v>
      </c>
      <c r="O315" s="68"/>
      <c r="P315" s="207">
        <f>O315*H315</f>
        <v>0</v>
      </c>
      <c r="Q315" s="207">
        <v>0.29499999999999998</v>
      </c>
      <c r="R315" s="207">
        <f>Q315*H315</f>
        <v>13.209509999999998</v>
      </c>
      <c r="S315" s="207">
        <v>0</v>
      </c>
      <c r="T315" s="208">
        <f>S315*H315</f>
        <v>0</v>
      </c>
      <c r="U315" s="37"/>
      <c r="V315" s="37"/>
      <c r="W315" s="37"/>
      <c r="X315" s="37"/>
      <c r="Y315" s="37"/>
      <c r="Z315" s="37"/>
      <c r="AA315" s="37"/>
      <c r="AB315" s="37"/>
      <c r="AC315" s="37"/>
      <c r="AD315" s="37"/>
      <c r="AE315" s="37"/>
      <c r="AR315" s="209" t="s">
        <v>209</v>
      </c>
      <c r="AT315" s="209" t="s">
        <v>365</v>
      </c>
      <c r="AU315" s="209" t="s">
        <v>83</v>
      </c>
      <c r="AY315" s="19" t="s">
        <v>152</v>
      </c>
      <c r="BE315" s="210">
        <f>IF(N315="základní",J315,0)</f>
        <v>0</v>
      </c>
      <c r="BF315" s="210">
        <f>IF(N315="snížená",J315,0)</f>
        <v>0</v>
      </c>
      <c r="BG315" s="210">
        <f>IF(N315="zákl. přenesená",J315,0)</f>
        <v>0</v>
      </c>
      <c r="BH315" s="210">
        <f>IF(N315="sníž. přenesená",J315,0)</f>
        <v>0</v>
      </c>
      <c r="BI315" s="210">
        <f>IF(N315="nulová",J315,0)</f>
        <v>0</v>
      </c>
      <c r="BJ315" s="19" t="s">
        <v>81</v>
      </c>
      <c r="BK315" s="210">
        <f>ROUND(I315*H315,2)</f>
        <v>0</v>
      </c>
      <c r="BL315" s="19" t="s">
        <v>159</v>
      </c>
      <c r="BM315" s="209" t="s">
        <v>451</v>
      </c>
    </row>
    <row r="316" spans="1:65" s="14" customFormat="1">
      <c r="B316" s="222"/>
      <c r="C316" s="223"/>
      <c r="D316" s="213" t="s">
        <v>161</v>
      </c>
      <c r="E316" s="224" t="s">
        <v>21</v>
      </c>
      <c r="F316" s="225" t="s">
        <v>452</v>
      </c>
      <c r="G316" s="223"/>
      <c r="H316" s="226">
        <v>43.9</v>
      </c>
      <c r="I316" s="227"/>
      <c r="J316" s="223"/>
      <c r="K316" s="223"/>
      <c r="L316" s="228"/>
      <c r="M316" s="229"/>
      <c r="N316" s="230"/>
      <c r="O316" s="230"/>
      <c r="P316" s="230"/>
      <c r="Q316" s="230"/>
      <c r="R316" s="230"/>
      <c r="S316" s="230"/>
      <c r="T316" s="231"/>
      <c r="AT316" s="232" t="s">
        <v>161</v>
      </c>
      <c r="AU316" s="232" t="s">
        <v>83</v>
      </c>
      <c r="AV316" s="14" t="s">
        <v>83</v>
      </c>
      <c r="AW316" s="14" t="s">
        <v>36</v>
      </c>
      <c r="AX316" s="14" t="s">
        <v>81</v>
      </c>
      <c r="AY316" s="232" t="s">
        <v>152</v>
      </c>
    </row>
    <row r="317" spans="1:65" s="14" customFormat="1">
      <c r="B317" s="222"/>
      <c r="C317" s="223"/>
      <c r="D317" s="213" t="s">
        <v>161</v>
      </c>
      <c r="E317" s="223"/>
      <c r="F317" s="225" t="s">
        <v>453</v>
      </c>
      <c r="G317" s="223"/>
      <c r="H317" s="226">
        <v>44.777999999999999</v>
      </c>
      <c r="I317" s="227"/>
      <c r="J317" s="223"/>
      <c r="K317" s="223"/>
      <c r="L317" s="228"/>
      <c r="M317" s="229"/>
      <c r="N317" s="230"/>
      <c r="O317" s="230"/>
      <c r="P317" s="230"/>
      <c r="Q317" s="230"/>
      <c r="R317" s="230"/>
      <c r="S317" s="230"/>
      <c r="T317" s="231"/>
      <c r="AT317" s="232" t="s">
        <v>161</v>
      </c>
      <c r="AU317" s="232" t="s">
        <v>83</v>
      </c>
      <c r="AV317" s="14" t="s">
        <v>83</v>
      </c>
      <c r="AW317" s="14" t="s">
        <v>4</v>
      </c>
      <c r="AX317" s="14" t="s">
        <v>81</v>
      </c>
      <c r="AY317" s="232" t="s">
        <v>152</v>
      </c>
    </row>
    <row r="318" spans="1:65" s="2" customFormat="1" ht="36" customHeight="1">
      <c r="A318" s="37"/>
      <c r="B318" s="38"/>
      <c r="C318" s="198" t="s">
        <v>454</v>
      </c>
      <c r="D318" s="198" t="s">
        <v>154</v>
      </c>
      <c r="E318" s="199" t="s">
        <v>455</v>
      </c>
      <c r="F318" s="200" t="s">
        <v>456</v>
      </c>
      <c r="G318" s="201" t="s">
        <v>199</v>
      </c>
      <c r="H318" s="202">
        <v>0.11</v>
      </c>
      <c r="I318" s="203"/>
      <c r="J318" s="204">
        <f>ROUND(I318*H318,2)</f>
        <v>0</v>
      </c>
      <c r="K318" s="200" t="s">
        <v>158</v>
      </c>
      <c r="L318" s="42"/>
      <c r="M318" s="205" t="s">
        <v>21</v>
      </c>
      <c r="N318" s="206" t="s">
        <v>45</v>
      </c>
      <c r="O318" s="68"/>
      <c r="P318" s="207">
        <f>O318*H318</f>
        <v>0</v>
      </c>
      <c r="Q318" s="207">
        <v>1.7090000000000001E-2</v>
      </c>
      <c r="R318" s="207">
        <f>Q318*H318</f>
        <v>1.8799000000000001E-3</v>
      </c>
      <c r="S318" s="207">
        <v>0</v>
      </c>
      <c r="T318" s="208">
        <f>S318*H318</f>
        <v>0</v>
      </c>
      <c r="U318" s="37"/>
      <c r="V318" s="37"/>
      <c r="W318" s="37"/>
      <c r="X318" s="37"/>
      <c r="Y318" s="37"/>
      <c r="Z318" s="37"/>
      <c r="AA318" s="37"/>
      <c r="AB318" s="37"/>
      <c r="AC318" s="37"/>
      <c r="AD318" s="37"/>
      <c r="AE318" s="37"/>
      <c r="AR318" s="209" t="s">
        <v>159</v>
      </c>
      <c r="AT318" s="209" t="s">
        <v>154</v>
      </c>
      <c r="AU318" s="209" t="s">
        <v>83</v>
      </c>
      <c r="AY318" s="19" t="s">
        <v>152</v>
      </c>
      <c r="BE318" s="210">
        <f>IF(N318="základní",J318,0)</f>
        <v>0</v>
      </c>
      <c r="BF318" s="210">
        <f>IF(N318="snížená",J318,0)</f>
        <v>0</v>
      </c>
      <c r="BG318" s="210">
        <f>IF(N318="zákl. přenesená",J318,0)</f>
        <v>0</v>
      </c>
      <c r="BH318" s="210">
        <f>IF(N318="sníž. přenesená",J318,0)</f>
        <v>0</v>
      </c>
      <c r="BI318" s="210">
        <f>IF(N318="nulová",J318,0)</f>
        <v>0</v>
      </c>
      <c r="BJ318" s="19" t="s">
        <v>81</v>
      </c>
      <c r="BK318" s="210">
        <f>ROUND(I318*H318,2)</f>
        <v>0</v>
      </c>
      <c r="BL318" s="19" t="s">
        <v>159</v>
      </c>
      <c r="BM318" s="209" t="s">
        <v>457</v>
      </c>
    </row>
    <row r="319" spans="1:65" s="13" customFormat="1">
      <c r="B319" s="211"/>
      <c r="C319" s="212"/>
      <c r="D319" s="213" t="s">
        <v>161</v>
      </c>
      <c r="E319" s="214" t="s">
        <v>21</v>
      </c>
      <c r="F319" s="215" t="s">
        <v>458</v>
      </c>
      <c r="G319" s="212"/>
      <c r="H319" s="214" t="s">
        <v>21</v>
      </c>
      <c r="I319" s="216"/>
      <c r="J319" s="212"/>
      <c r="K319" s="212"/>
      <c r="L319" s="217"/>
      <c r="M319" s="218"/>
      <c r="N319" s="219"/>
      <c r="O319" s="219"/>
      <c r="P319" s="219"/>
      <c r="Q319" s="219"/>
      <c r="R319" s="219"/>
      <c r="S319" s="219"/>
      <c r="T319" s="220"/>
      <c r="AT319" s="221" t="s">
        <v>161</v>
      </c>
      <c r="AU319" s="221" t="s">
        <v>83</v>
      </c>
      <c r="AV319" s="13" t="s">
        <v>81</v>
      </c>
      <c r="AW319" s="13" t="s">
        <v>36</v>
      </c>
      <c r="AX319" s="13" t="s">
        <v>74</v>
      </c>
      <c r="AY319" s="221" t="s">
        <v>152</v>
      </c>
    </row>
    <row r="320" spans="1:65" s="14" customFormat="1" ht="22.5">
      <c r="B320" s="222"/>
      <c r="C320" s="223"/>
      <c r="D320" s="213" t="s">
        <v>161</v>
      </c>
      <c r="E320" s="224" t="s">
        <v>21</v>
      </c>
      <c r="F320" s="225" t="s">
        <v>459</v>
      </c>
      <c r="G320" s="223"/>
      <c r="H320" s="226">
        <v>0.11</v>
      </c>
      <c r="I320" s="227"/>
      <c r="J320" s="223"/>
      <c r="K320" s="223"/>
      <c r="L320" s="228"/>
      <c r="M320" s="229"/>
      <c r="N320" s="230"/>
      <c r="O320" s="230"/>
      <c r="P320" s="230"/>
      <c r="Q320" s="230"/>
      <c r="R320" s="230"/>
      <c r="S320" s="230"/>
      <c r="T320" s="231"/>
      <c r="AT320" s="232" t="s">
        <v>161</v>
      </c>
      <c r="AU320" s="232" t="s">
        <v>83</v>
      </c>
      <c r="AV320" s="14" t="s">
        <v>83</v>
      </c>
      <c r="AW320" s="14" t="s">
        <v>36</v>
      </c>
      <c r="AX320" s="14" t="s">
        <v>81</v>
      </c>
      <c r="AY320" s="232" t="s">
        <v>152</v>
      </c>
    </row>
    <row r="321" spans="1:65" s="2" customFormat="1" ht="16.5" customHeight="1">
      <c r="A321" s="37"/>
      <c r="B321" s="38"/>
      <c r="C321" s="244" t="s">
        <v>460</v>
      </c>
      <c r="D321" s="244" t="s">
        <v>365</v>
      </c>
      <c r="E321" s="245" t="s">
        <v>461</v>
      </c>
      <c r="F321" s="246" t="s">
        <v>462</v>
      </c>
      <c r="G321" s="247" t="s">
        <v>199</v>
      </c>
      <c r="H321" s="248">
        <v>0.11899999999999999</v>
      </c>
      <c r="I321" s="249"/>
      <c r="J321" s="250">
        <f>ROUND(I321*H321,2)</f>
        <v>0</v>
      </c>
      <c r="K321" s="246" t="s">
        <v>158</v>
      </c>
      <c r="L321" s="251"/>
      <c r="M321" s="252" t="s">
        <v>21</v>
      </c>
      <c r="N321" s="253" t="s">
        <v>45</v>
      </c>
      <c r="O321" s="68"/>
      <c r="P321" s="207">
        <f>O321*H321</f>
        <v>0</v>
      </c>
      <c r="Q321" s="207">
        <v>1</v>
      </c>
      <c r="R321" s="207">
        <f>Q321*H321</f>
        <v>0.11899999999999999</v>
      </c>
      <c r="S321" s="207">
        <v>0</v>
      </c>
      <c r="T321" s="208">
        <f>S321*H321</f>
        <v>0</v>
      </c>
      <c r="U321" s="37"/>
      <c r="V321" s="37"/>
      <c r="W321" s="37"/>
      <c r="X321" s="37"/>
      <c r="Y321" s="37"/>
      <c r="Z321" s="37"/>
      <c r="AA321" s="37"/>
      <c r="AB321" s="37"/>
      <c r="AC321" s="37"/>
      <c r="AD321" s="37"/>
      <c r="AE321" s="37"/>
      <c r="AR321" s="209" t="s">
        <v>209</v>
      </c>
      <c r="AT321" s="209" t="s">
        <v>365</v>
      </c>
      <c r="AU321" s="209" t="s">
        <v>83</v>
      </c>
      <c r="AY321" s="19" t="s">
        <v>152</v>
      </c>
      <c r="BE321" s="210">
        <f>IF(N321="základní",J321,0)</f>
        <v>0</v>
      </c>
      <c r="BF321" s="210">
        <f>IF(N321="snížená",J321,0)</f>
        <v>0</v>
      </c>
      <c r="BG321" s="210">
        <f>IF(N321="zákl. přenesená",J321,0)</f>
        <v>0</v>
      </c>
      <c r="BH321" s="210">
        <f>IF(N321="sníž. přenesená",J321,0)</f>
        <v>0</v>
      </c>
      <c r="BI321" s="210">
        <f>IF(N321="nulová",J321,0)</f>
        <v>0</v>
      </c>
      <c r="BJ321" s="19" t="s">
        <v>81</v>
      </c>
      <c r="BK321" s="210">
        <f>ROUND(I321*H321,2)</f>
        <v>0</v>
      </c>
      <c r="BL321" s="19" t="s">
        <v>159</v>
      </c>
      <c r="BM321" s="209" t="s">
        <v>463</v>
      </c>
    </row>
    <row r="322" spans="1:65" s="13" customFormat="1">
      <c r="B322" s="211"/>
      <c r="C322" s="212"/>
      <c r="D322" s="213" t="s">
        <v>161</v>
      </c>
      <c r="E322" s="214" t="s">
        <v>21</v>
      </c>
      <c r="F322" s="215" t="s">
        <v>458</v>
      </c>
      <c r="G322" s="212"/>
      <c r="H322" s="214" t="s">
        <v>21</v>
      </c>
      <c r="I322" s="216"/>
      <c r="J322" s="212"/>
      <c r="K322" s="212"/>
      <c r="L322" s="217"/>
      <c r="M322" s="218"/>
      <c r="N322" s="219"/>
      <c r="O322" s="219"/>
      <c r="P322" s="219"/>
      <c r="Q322" s="219"/>
      <c r="R322" s="219"/>
      <c r="S322" s="219"/>
      <c r="T322" s="220"/>
      <c r="AT322" s="221" t="s">
        <v>161</v>
      </c>
      <c r="AU322" s="221" t="s">
        <v>83</v>
      </c>
      <c r="AV322" s="13" t="s">
        <v>81</v>
      </c>
      <c r="AW322" s="13" t="s">
        <v>36</v>
      </c>
      <c r="AX322" s="13" t="s">
        <v>74</v>
      </c>
      <c r="AY322" s="221" t="s">
        <v>152</v>
      </c>
    </row>
    <row r="323" spans="1:65" s="14" customFormat="1" ht="22.5">
      <c r="B323" s="222"/>
      <c r="C323" s="223"/>
      <c r="D323" s="213" t="s">
        <v>161</v>
      </c>
      <c r="E323" s="224" t="s">
        <v>21</v>
      </c>
      <c r="F323" s="225" t="s">
        <v>464</v>
      </c>
      <c r="G323" s="223"/>
      <c r="H323" s="226">
        <v>0.11899999999999999</v>
      </c>
      <c r="I323" s="227"/>
      <c r="J323" s="223"/>
      <c r="K323" s="223"/>
      <c r="L323" s="228"/>
      <c r="M323" s="229"/>
      <c r="N323" s="230"/>
      <c r="O323" s="230"/>
      <c r="P323" s="230"/>
      <c r="Q323" s="230"/>
      <c r="R323" s="230"/>
      <c r="S323" s="230"/>
      <c r="T323" s="231"/>
      <c r="AT323" s="232" t="s">
        <v>161</v>
      </c>
      <c r="AU323" s="232" t="s">
        <v>83</v>
      </c>
      <c r="AV323" s="14" t="s">
        <v>83</v>
      </c>
      <c r="AW323" s="14" t="s">
        <v>36</v>
      </c>
      <c r="AX323" s="14" t="s">
        <v>81</v>
      </c>
      <c r="AY323" s="232" t="s">
        <v>152</v>
      </c>
    </row>
    <row r="324" spans="1:65" s="2" customFormat="1" ht="24" customHeight="1">
      <c r="A324" s="37"/>
      <c r="B324" s="38"/>
      <c r="C324" s="198" t="s">
        <v>465</v>
      </c>
      <c r="D324" s="198" t="s">
        <v>154</v>
      </c>
      <c r="E324" s="199" t="s">
        <v>466</v>
      </c>
      <c r="F324" s="200" t="s">
        <v>467</v>
      </c>
      <c r="G324" s="201" t="s">
        <v>157</v>
      </c>
      <c r="H324" s="202">
        <v>8.9359999999999999</v>
      </c>
      <c r="I324" s="203"/>
      <c r="J324" s="204">
        <f>ROUND(I324*H324,2)</f>
        <v>0</v>
      </c>
      <c r="K324" s="200" t="s">
        <v>158</v>
      </c>
      <c r="L324" s="42"/>
      <c r="M324" s="205" t="s">
        <v>21</v>
      </c>
      <c r="N324" s="206" t="s">
        <v>45</v>
      </c>
      <c r="O324" s="68"/>
      <c r="P324" s="207">
        <f>O324*H324</f>
        <v>0</v>
      </c>
      <c r="Q324" s="207">
        <v>2.4533999999999998</v>
      </c>
      <c r="R324" s="207">
        <f>Q324*H324</f>
        <v>21.923582399999997</v>
      </c>
      <c r="S324" s="207">
        <v>0</v>
      </c>
      <c r="T324" s="208">
        <f>S324*H324</f>
        <v>0</v>
      </c>
      <c r="U324" s="37"/>
      <c r="V324" s="37"/>
      <c r="W324" s="37"/>
      <c r="X324" s="37"/>
      <c r="Y324" s="37"/>
      <c r="Z324" s="37"/>
      <c r="AA324" s="37"/>
      <c r="AB324" s="37"/>
      <c r="AC324" s="37"/>
      <c r="AD324" s="37"/>
      <c r="AE324" s="37"/>
      <c r="AR324" s="209" t="s">
        <v>159</v>
      </c>
      <c r="AT324" s="209" t="s">
        <v>154</v>
      </c>
      <c r="AU324" s="209" t="s">
        <v>83</v>
      </c>
      <c r="AY324" s="19" t="s">
        <v>152</v>
      </c>
      <c r="BE324" s="210">
        <f>IF(N324="základní",J324,0)</f>
        <v>0</v>
      </c>
      <c r="BF324" s="210">
        <f>IF(N324="snížená",J324,0)</f>
        <v>0</v>
      </c>
      <c r="BG324" s="210">
        <f>IF(N324="zákl. přenesená",J324,0)</f>
        <v>0</v>
      </c>
      <c r="BH324" s="210">
        <f>IF(N324="sníž. přenesená",J324,0)</f>
        <v>0</v>
      </c>
      <c r="BI324" s="210">
        <f>IF(N324="nulová",J324,0)</f>
        <v>0</v>
      </c>
      <c r="BJ324" s="19" t="s">
        <v>81</v>
      </c>
      <c r="BK324" s="210">
        <f>ROUND(I324*H324,2)</f>
        <v>0</v>
      </c>
      <c r="BL324" s="19" t="s">
        <v>159</v>
      </c>
      <c r="BM324" s="209" t="s">
        <v>468</v>
      </c>
    </row>
    <row r="325" spans="1:65" s="13" customFormat="1">
      <c r="B325" s="211"/>
      <c r="C325" s="212"/>
      <c r="D325" s="213" t="s">
        <v>161</v>
      </c>
      <c r="E325" s="214" t="s">
        <v>21</v>
      </c>
      <c r="F325" s="215" t="s">
        <v>469</v>
      </c>
      <c r="G325" s="212"/>
      <c r="H325" s="214" t="s">
        <v>21</v>
      </c>
      <c r="I325" s="216"/>
      <c r="J325" s="212"/>
      <c r="K325" s="212"/>
      <c r="L325" s="217"/>
      <c r="M325" s="218"/>
      <c r="N325" s="219"/>
      <c r="O325" s="219"/>
      <c r="P325" s="219"/>
      <c r="Q325" s="219"/>
      <c r="R325" s="219"/>
      <c r="S325" s="219"/>
      <c r="T325" s="220"/>
      <c r="AT325" s="221" t="s">
        <v>161</v>
      </c>
      <c r="AU325" s="221" t="s">
        <v>83</v>
      </c>
      <c r="AV325" s="13" t="s">
        <v>81</v>
      </c>
      <c r="AW325" s="13" t="s">
        <v>36</v>
      </c>
      <c r="AX325" s="13" t="s">
        <v>74</v>
      </c>
      <c r="AY325" s="221" t="s">
        <v>152</v>
      </c>
    </row>
    <row r="326" spans="1:65" s="13" customFormat="1">
      <c r="B326" s="211"/>
      <c r="C326" s="212"/>
      <c r="D326" s="213" t="s">
        <v>161</v>
      </c>
      <c r="E326" s="214" t="s">
        <v>21</v>
      </c>
      <c r="F326" s="215" t="s">
        <v>470</v>
      </c>
      <c r="G326" s="212"/>
      <c r="H326" s="214" t="s">
        <v>21</v>
      </c>
      <c r="I326" s="216"/>
      <c r="J326" s="212"/>
      <c r="K326" s="212"/>
      <c r="L326" s="217"/>
      <c r="M326" s="218"/>
      <c r="N326" s="219"/>
      <c r="O326" s="219"/>
      <c r="P326" s="219"/>
      <c r="Q326" s="219"/>
      <c r="R326" s="219"/>
      <c r="S326" s="219"/>
      <c r="T326" s="220"/>
      <c r="AT326" s="221" t="s">
        <v>161</v>
      </c>
      <c r="AU326" s="221" t="s">
        <v>83</v>
      </c>
      <c r="AV326" s="13" t="s">
        <v>81</v>
      </c>
      <c r="AW326" s="13" t="s">
        <v>36</v>
      </c>
      <c r="AX326" s="13" t="s">
        <v>74</v>
      </c>
      <c r="AY326" s="221" t="s">
        <v>152</v>
      </c>
    </row>
    <row r="327" spans="1:65" s="14" customFormat="1" ht="22.5">
      <c r="B327" s="222"/>
      <c r="C327" s="223"/>
      <c r="D327" s="213" t="s">
        <v>161</v>
      </c>
      <c r="E327" s="224" t="s">
        <v>21</v>
      </c>
      <c r="F327" s="225" t="s">
        <v>471</v>
      </c>
      <c r="G327" s="223"/>
      <c r="H327" s="226">
        <v>1.95</v>
      </c>
      <c r="I327" s="227"/>
      <c r="J327" s="223"/>
      <c r="K327" s="223"/>
      <c r="L327" s="228"/>
      <c r="M327" s="229"/>
      <c r="N327" s="230"/>
      <c r="O327" s="230"/>
      <c r="P327" s="230"/>
      <c r="Q327" s="230"/>
      <c r="R327" s="230"/>
      <c r="S327" s="230"/>
      <c r="T327" s="231"/>
      <c r="AT327" s="232" t="s">
        <v>161</v>
      </c>
      <c r="AU327" s="232" t="s">
        <v>83</v>
      </c>
      <c r="AV327" s="14" t="s">
        <v>83</v>
      </c>
      <c r="AW327" s="14" t="s">
        <v>36</v>
      </c>
      <c r="AX327" s="14" t="s">
        <v>74</v>
      </c>
      <c r="AY327" s="232" t="s">
        <v>152</v>
      </c>
    </row>
    <row r="328" spans="1:65" s="14" customFormat="1" ht="22.5">
      <c r="B328" s="222"/>
      <c r="C328" s="223"/>
      <c r="D328" s="213" t="s">
        <v>161</v>
      </c>
      <c r="E328" s="224" t="s">
        <v>21</v>
      </c>
      <c r="F328" s="225" t="s">
        <v>472</v>
      </c>
      <c r="G328" s="223"/>
      <c r="H328" s="226">
        <v>2.6659999999999999</v>
      </c>
      <c r="I328" s="227"/>
      <c r="J328" s="223"/>
      <c r="K328" s="223"/>
      <c r="L328" s="228"/>
      <c r="M328" s="229"/>
      <c r="N328" s="230"/>
      <c r="O328" s="230"/>
      <c r="P328" s="230"/>
      <c r="Q328" s="230"/>
      <c r="R328" s="230"/>
      <c r="S328" s="230"/>
      <c r="T328" s="231"/>
      <c r="AT328" s="232" t="s">
        <v>161</v>
      </c>
      <c r="AU328" s="232" t="s">
        <v>83</v>
      </c>
      <c r="AV328" s="14" t="s">
        <v>83</v>
      </c>
      <c r="AW328" s="14" t="s">
        <v>36</v>
      </c>
      <c r="AX328" s="14" t="s">
        <v>74</v>
      </c>
      <c r="AY328" s="232" t="s">
        <v>152</v>
      </c>
    </row>
    <row r="329" spans="1:65" s="14" customFormat="1">
      <c r="B329" s="222"/>
      <c r="C329" s="223"/>
      <c r="D329" s="213" t="s">
        <v>161</v>
      </c>
      <c r="E329" s="224" t="s">
        <v>21</v>
      </c>
      <c r="F329" s="225" t="s">
        <v>473</v>
      </c>
      <c r="G329" s="223"/>
      <c r="H329" s="226">
        <v>2.34</v>
      </c>
      <c r="I329" s="227"/>
      <c r="J329" s="223"/>
      <c r="K329" s="223"/>
      <c r="L329" s="228"/>
      <c r="M329" s="229"/>
      <c r="N329" s="230"/>
      <c r="O329" s="230"/>
      <c r="P329" s="230"/>
      <c r="Q329" s="230"/>
      <c r="R329" s="230"/>
      <c r="S329" s="230"/>
      <c r="T329" s="231"/>
      <c r="AT329" s="232" t="s">
        <v>161</v>
      </c>
      <c r="AU329" s="232" t="s">
        <v>83</v>
      </c>
      <c r="AV329" s="14" t="s">
        <v>83</v>
      </c>
      <c r="AW329" s="14" t="s">
        <v>36</v>
      </c>
      <c r="AX329" s="14" t="s">
        <v>74</v>
      </c>
      <c r="AY329" s="232" t="s">
        <v>152</v>
      </c>
    </row>
    <row r="330" spans="1:65" s="14" customFormat="1">
      <c r="B330" s="222"/>
      <c r="C330" s="223"/>
      <c r="D330" s="213" t="s">
        <v>161</v>
      </c>
      <c r="E330" s="224" t="s">
        <v>21</v>
      </c>
      <c r="F330" s="225" t="s">
        <v>474</v>
      </c>
      <c r="G330" s="223"/>
      <c r="H330" s="226">
        <v>1.98</v>
      </c>
      <c r="I330" s="227"/>
      <c r="J330" s="223"/>
      <c r="K330" s="223"/>
      <c r="L330" s="228"/>
      <c r="M330" s="229"/>
      <c r="N330" s="230"/>
      <c r="O330" s="230"/>
      <c r="P330" s="230"/>
      <c r="Q330" s="230"/>
      <c r="R330" s="230"/>
      <c r="S330" s="230"/>
      <c r="T330" s="231"/>
      <c r="AT330" s="232" t="s">
        <v>161</v>
      </c>
      <c r="AU330" s="232" t="s">
        <v>83</v>
      </c>
      <c r="AV330" s="14" t="s">
        <v>83</v>
      </c>
      <c r="AW330" s="14" t="s">
        <v>36</v>
      </c>
      <c r="AX330" s="14" t="s">
        <v>74</v>
      </c>
      <c r="AY330" s="232" t="s">
        <v>152</v>
      </c>
    </row>
    <row r="331" spans="1:65" s="15" customFormat="1">
      <c r="B331" s="233"/>
      <c r="C331" s="234"/>
      <c r="D331" s="213" t="s">
        <v>161</v>
      </c>
      <c r="E331" s="235" t="s">
        <v>21</v>
      </c>
      <c r="F331" s="236" t="s">
        <v>184</v>
      </c>
      <c r="G331" s="234"/>
      <c r="H331" s="237">
        <v>8.9359999999999999</v>
      </c>
      <c r="I331" s="238"/>
      <c r="J331" s="234"/>
      <c r="K331" s="234"/>
      <c r="L331" s="239"/>
      <c r="M331" s="240"/>
      <c r="N331" s="241"/>
      <c r="O331" s="241"/>
      <c r="P331" s="241"/>
      <c r="Q331" s="241"/>
      <c r="R331" s="241"/>
      <c r="S331" s="241"/>
      <c r="T331" s="242"/>
      <c r="AT331" s="243" t="s">
        <v>161</v>
      </c>
      <c r="AU331" s="243" t="s">
        <v>83</v>
      </c>
      <c r="AV331" s="15" t="s">
        <v>159</v>
      </c>
      <c r="AW331" s="15" t="s">
        <v>36</v>
      </c>
      <c r="AX331" s="15" t="s">
        <v>81</v>
      </c>
      <c r="AY331" s="243" t="s">
        <v>152</v>
      </c>
    </row>
    <row r="332" spans="1:65" s="2" customFormat="1" ht="24" customHeight="1">
      <c r="A332" s="37"/>
      <c r="B332" s="38"/>
      <c r="C332" s="198" t="s">
        <v>475</v>
      </c>
      <c r="D332" s="198" t="s">
        <v>154</v>
      </c>
      <c r="E332" s="199" t="s">
        <v>476</v>
      </c>
      <c r="F332" s="200" t="s">
        <v>477</v>
      </c>
      <c r="G332" s="201" t="s">
        <v>219</v>
      </c>
      <c r="H332" s="202">
        <v>81.745000000000005</v>
      </c>
      <c r="I332" s="203"/>
      <c r="J332" s="204">
        <f>ROUND(I332*H332,2)</f>
        <v>0</v>
      </c>
      <c r="K332" s="200" t="s">
        <v>158</v>
      </c>
      <c r="L332" s="42"/>
      <c r="M332" s="205" t="s">
        <v>21</v>
      </c>
      <c r="N332" s="206" t="s">
        <v>45</v>
      </c>
      <c r="O332" s="68"/>
      <c r="P332" s="207">
        <f>O332*H332</f>
        <v>0</v>
      </c>
      <c r="Q332" s="207">
        <v>5.1900000000000002E-3</v>
      </c>
      <c r="R332" s="207">
        <f>Q332*H332</f>
        <v>0.42425655000000001</v>
      </c>
      <c r="S332" s="207">
        <v>0</v>
      </c>
      <c r="T332" s="208">
        <f>S332*H332</f>
        <v>0</v>
      </c>
      <c r="U332" s="37"/>
      <c r="V332" s="37"/>
      <c r="W332" s="37"/>
      <c r="X332" s="37"/>
      <c r="Y332" s="37"/>
      <c r="Z332" s="37"/>
      <c r="AA332" s="37"/>
      <c r="AB332" s="37"/>
      <c r="AC332" s="37"/>
      <c r="AD332" s="37"/>
      <c r="AE332" s="37"/>
      <c r="AR332" s="209" t="s">
        <v>159</v>
      </c>
      <c r="AT332" s="209" t="s">
        <v>154</v>
      </c>
      <c r="AU332" s="209" t="s">
        <v>83</v>
      </c>
      <c r="AY332" s="19" t="s">
        <v>152</v>
      </c>
      <c r="BE332" s="210">
        <f>IF(N332="základní",J332,0)</f>
        <v>0</v>
      </c>
      <c r="BF332" s="210">
        <f>IF(N332="snížená",J332,0)</f>
        <v>0</v>
      </c>
      <c r="BG332" s="210">
        <f>IF(N332="zákl. přenesená",J332,0)</f>
        <v>0</v>
      </c>
      <c r="BH332" s="210">
        <f>IF(N332="sníž. přenesená",J332,0)</f>
        <v>0</v>
      </c>
      <c r="BI332" s="210">
        <f>IF(N332="nulová",J332,0)</f>
        <v>0</v>
      </c>
      <c r="BJ332" s="19" t="s">
        <v>81</v>
      </c>
      <c r="BK332" s="210">
        <f>ROUND(I332*H332,2)</f>
        <v>0</v>
      </c>
      <c r="BL332" s="19" t="s">
        <v>159</v>
      </c>
      <c r="BM332" s="209" t="s">
        <v>478</v>
      </c>
    </row>
    <row r="333" spans="1:65" s="13" customFormat="1">
      <c r="B333" s="211"/>
      <c r="C333" s="212"/>
      <c r="D333" s="213" t="s">
        <v>161</v>
      </c>
      <c r="E333" s="214" t="s">
        <v>21</v>
      </c>
      <c r="F333" s="215" t="s">
        <v>469</v>
      </c>
      <c r="G333" s="212"/>
      <c r="H333" s="214" t="s">
        <v>21</v>
      </c>
      <c r="I333" s="216"/>
      <c r="J333" s="212"/>
      <c r="K333" s="212"/>
      <c r="L333" s="217"/>
      <c r="M333" s="218"/>
      <c r="N333" s="219"/>
      <c r="O333" s="219"/>
      <c r="P333" s="219"/>
      <c r="Q333" s="219"/>
      <c r="R333" s="219"/>
      <c r="S333" s="219"/>
      <c r="T333" s="220"/>
      <c r="AT333" s="221" t="s">
        <v>161</v>
      </c>
      <c r="AU333" s="221" t="s">
        <v>83</v>
      </c>
      <c r="AV333" s="13" t="s">
        <v>81</v>
      </c>
      <c r="AW333" s="13" t="s">
        <v>36</v>
      </c>
      <c r="AX333" s="13" t="s">
        <v>74</v>
      </c>
      <c r="AY333" s="221" t="s">
        <v>152</v>
      </c>
    </row>
    <row r="334" spans="1:65" s="13" customFormat="1">
      <c r="B334" s="211"/>
      <c r="C334" s="212"/>
      <c r="D334" s="213" t="s">
        <v>161</v>
      </c>
      <c r="E334" s="214" t="s">
        <v>21</v>
      </c>
      <c r="F334" s="215" t="s">
        <v>479</v>
      </c>
      <c r="G334" s="212"/>
      <c r="H334" s="214" t="s">
        <v>21</v>
      </c>
      <c r="I334" s="216"/>
      <c r="J334" s="212"/>
      <c r="K334" s="212"/>
      <c r="L334" s="217"/>
      <c r="M334" s="218"/>
      <c r="N334" s="219"/>
      <c r="O334" s="219"/>
      <c r="P334" s="219"/>
      <c r="Q334" s="219"/>
      <c r="R334" s="219"/>
      <c r="S334" s="219"/>
      <c r="T334" s="220"/>
      <c r="AT334" s="221" t="s">
        <v>161</v>
      </c>
      <c r="AU334" s="221" t="s">
        <v>83</v>
      </c>
      <c r="AV334" s="13" t="s">
        <v>81</v>
      </c>
      <c r="AW334" s="13" t="s">
        <v>36</v>
      </c>
      <c r="AX334" s="13" t="s">
        <v>74</v>
      </c>
      <c r="AY334" s="221" t="s">
        <v>152</v>
      </c>
    </row>
    <row r="335" spans="1:65" s="14" customFormat="1" ht="22.5">
      <c r="B335" s="222"/>
      <c r="C335" s="223"/>
      <c r="D335" s="213" t="s">
        <v>161</v>
      </c>
      <c r="E335" s="224" t="s">
        <v>21</v>
      </c>
      <c r="F335" s="225" t="s">
        <v>480</v>
      </c>
      <c r="G335" s="223"/>
      <c r="H335" s="226">
        <v>21.84</v>
      </c>
      <c r="I335" s="227"/>
      <c r="J335" s="223"/>
      <c r="K335" s="223"/>
      <c r="L335" s="228"/>
      <c r="M335" s="229"/>
      <c r="N335" s="230"/>
      <c r="O335" s="230"/>
      <c r="P335" s="230"/>
      <c r="Q335" s="230"/>
      <c r="R335" s="230"/>
      <c r="S335" s="230"/>
      <c r="T335" s="231"/>
      <c r="AT335" s="232" t="s">
        <v>161</v>
      </c>
      <c r="AU335" s="232" t="s">
        <v>83</v>
      </c>
      <c r="AV335" s="14" t="s">
        <v>83</v>
      </c>
      <c r="AW335" s="14" t="s">
        <v>36</v>
      </c>
      <c r="AX335" s="14" t="s">
        <v>74</v>
      </c>
      <c r="AY335" s="232" t="s">
        <v>152</v>
      </c>
    </row>
    <row r="336" spans="1:65" s="14" customFormat="1" ht="22.5">
      <c r="B336" s="222"/>
      <c r="C336" s="223"/>
      <c r="D336" s="213" t="s">
        <v>161</v>
      </c>
      <c r="E336" s="224" t="s">
        <v>21</v>
      </c>
      <c r="F336" s="225" t="s">
        <v>481</v>
      </c>
      <c r="G336" s="223"/>
      <c r="H336" s="226">
        <v>24.885000000000002</v>
      </c>
      <c r="I336" s="227"/>
      <c r="J336" s="223"/>
      <c r="K336" s="223"/>
      <c r="L336" s="228"/>
      <c r="M336" s="229"/>
      <c r="N336" s="230"/>
      <c r="O336" s="230"/>
      <c r="P336" s="230"/>
      <c r="Q336" s="230"/>
      <c r="R336" s="230"/>
      <c r="S336" s="230"/>
      <c r="T336" s="231"/>
      <c r="AT336" s="232" t="s">
        <v>161</v>
      </c>
      <c r="AU336" s="232" t="s">
        <v>83</v>
      </c>
      <c r="AV336" s="14" t="s">
        <v>83</v>
      </c>
      <c r="AW336" s="14" t="s">
        <v>36</v>
      </c>
      <c r="AX336" s="14" t="s">
        <v>74</v>
      </c>
      <c r="AY336" s="232" t="s">
        <v>152</v>
      </c>
    </row>
    <row r="337" spans="1:65" s="14" customFormat="1">
      <c r="B337" s="222"/>
      <c r="C337" s="223"/>
      <c r="D337" s="213" t="s">
        <v>161</v>
      </c>
      <c r="E337" s="224" t="s">
        <v>21</v>
      </c>
      <c r="F337" s="225" t="s">
        <v>482</v>
      </c>
      <c r="G337" s="223"/>
      <c r="H337" s="226">
        <v>21.84</v>
      </c>
      <c r="I337" s="227"/>
      <c r="J337" s="223"/>
      <c r="K337" s="223"/>
      <c r="L337" s="228"/>
      <c r="M337" s="229"/>
      <c r="N337" s="230"/>
      <c r="O337" s="230"/>
      <c r="P337" s="230"/>
      <c r="Q337" s="230"/>
      <c r="R337" s="230"/>
      <c r="S337" s="230"/>
      <c r="T337" s="231"/>
      <c r="AT337" s="232" t="s">
        <v>161</v>
      </c>
      <c r="AU337" s="232" t="s">
        <v>83</v>
      </c>
      <c r="AV337" s="14" t="s">
        <v>83</v>
      </c>
      <c r="AW337" s="14" t="s">
        <v>36</v>
      </c>
      <c r="AX337" s="14" t="s">
        <v>74</v>
      </c>
      <c r="AY337" s="232" t="s">
        <v>152</v>
      </c>
    </row>
    <row r="338" spans="1:65" s="14" customFormat="1">
      <c r="B338" s="222"/>
      <c r="C338" s="223"/>
      <c r="D338" s="213" t="s">
        <v>161</v>
      </c>
      <c r="E338" s="224" t="s">
        <v>21</v>
      </c>
      <c r="F338" s="225" t="s">
        <v>483</v>
      </c>
      <c r="G338" s="223"/>
      <c r="H338" s="226">
        <v>18.48</v>
      </c>
      <c r="I338" s="227"/>
      <c r="J338" s="223"/>
      <c r="K338" s="223"/>
      <c r="L338" s="228"/>
      <c r="M338" s="229"/>
      <c r="N338" s="230"/>
      <c r="O338" s="230"/>
      <c r="P338" s="230"/>
      <c r="Q338" s="230"/>
      <c r="R338" s="230"/>
      <c r="S338" s="230"/>
      <c r="T338" s="231"/>
      <c r="AT338" s="232" t="s">
        <v>161</v>
      </c>
      <c r="AU338" s="232" t="s">
        <v>83</v>
      </c>
      <c r="AV338" s="14" t="s">
        <v>83</v>
      </c>
      <c r="AW338" s="14" t="s">
        <v>36</v>
      </c>
      <c r="AX338" s="14" t="s">
        <v>74</v>
      </c>
      <c r="AY338" s="232" t="s">
        <v>152</v>
      </c>
    </row>
    <row r="339" spans="1:65" s="13" customFormat="1" ht="22.5">
      <c r="B339" s="211"/>
      <c r="C339" s="212"/>
      <c r="D339" s="213" t="s">
        <v>161</v>
      </c>
      <c r="E339" s="214" t="s">
        <v>21</v>
      </c>
      <c r="F339" s="215" t="s">
        <v>484</v>
      </c>
      <c r="G339" s="212"/>
      <c r="H339" s="214" t="s">
        <v>21</v>
      </c>
      <c r="I339" s="216"/>
      <c r="J339" s="212"/>
      <c r="K339" s="212"/>
      <c r="L339" s="217"/>
      <c r="M339" s="218"/>
      <c r="N339" s="219"/>
      <c r="O339" s="219"/>
      <c r="P339" s="219"/>
      <c r="Q339" s="219"/>
      <c r="R339" s="219"/>
      <c r="S339" s="219"/>
      <c r="T339" s="220"/>
      <c r="AT339" s="221" t="s">
        <v>161</v>
      </c>
      <c r="AU339" s="221" t="s">
        <v>83</v>
      </c>
      <c r="AV339" s="13" t="s">
        <v>81</v>
      </c>
      <c r="AW339" s="13" t="s">
        <v>36</v>
      </c>
      <c r="AX339" s="13" t="s">
        <v>74</v>
      </c>
      <c r="AY339" s="221" t="s">
        <v>152</v>
      </c>
    </row>
    <row r="340" spans="1:65" s="14" customFormat="1">
      <c r="B340" s="222"/>
      <c r="C340" s="223"/>
      <c r="D340" s="213" t="s">
        <v>161</v>
      </c>
      <c r="E340" s="224" t="s">
        <v>21</v>
      </c>
      <c r="F340" s="225" t="s">
        <v>485</v>
      </c>
      <c r="G340" s="223"/>
      <c r="H340" s="226">
        <v>-9.9</v>
      </c>
      <c r="I340" s="227"/>
      <c r="J340" s="223"/>
      <c r="K340" s="223"/>
      <c r="L340" s="228"/>
      <c r="M340" s="229"/>
      <c r="N340" s="230"/>
      <c r="O340" s="230"/>
      <c r="P340" s="230"/>
      <c r="Q340" s="230"/>
      <c r="R340" s="230"/>
      <c r="S340" s="230"/>
      <c r="T340" s="231"/>
      <c r="AT340" s="232" t="s">
        <v>161</v>
      </c>
      <c r="AU340" s="232" t="s">
        <v>83</v>
      </c>
      <c r="AV340" s="14" t="s">
        <v>83</v>
      </c>
      <c r="AW340" s="14" t="s">
        <v>36</v>
      </c>
      <c r="AX340" s="14" t="s">
        <v>74</v>
      </c>
      <c r="AY340" s="232" t="s">
        <v>152</v>
      </c>
    </row>
    <row r="341" spans="1:65" s="14" customFormat="1">
      <c r="B341" s="222"/>
      <c r="C341" s="223"/>
      <c r="D341" s="213" t="s">
        <v>161</v>
      </c>
      <c r="E341" s="224" t="s">
        <v>21</v>
      </c>
      <c r="F341" s="225" t="s">
        <v>486</v>
      </c>
      <c r="G341" s="223"/>
      <c r="H341" s="226">
        <v>4.5999999999999996</v>
      </c>
      <c r="I341" s="227"/>
      <c r="J341" s="223"/>
      <c r="K341" s="223"/>
      <c r="L341" s="228"/>
      <c r="M341" s="229"/>
      <c r="N341" s="230"/>
      <c r="O341" s="230"/>
      <c r="P341" s="230"/>
      <c r="Q341" s="230"/>
      <c r="R341" s="230"/>
      <c r="S341" s="230"/>
      <c r="T341" s="231"/>
      <c r="AT341" s="232" t="s">
        <v>161</v>
      </c>
      <c r="AU341" s="232" t="s">
        <v>83</v>
      </c>
      <c r="AV341" s="14" t="s">
        <v>83</v>
      </c>
      <c r="AW341" s="14" t="s">
        <v>36</v>
      </c>
      <c r="AX341" s="14" t="s">
        <v>74</v>
      </c>
      <c r="AY341" s="232" t="s">
        <v>152</v>
      </c>
    </row>
    <row r="342" spans="1:65" s="15" customFormat="1">
      <c r="B342" s="233"/>
      <c r="C342" s="234"/>
      <c r="D342" s="213" t="s">
        <v>161</v>
      </c>
      <c r="E342" s="235" t="s">
        <v>21</v>
      </c>
      <c r="F342" s="236" t="s">
        <v>184</v>
      </c>
      <c r="G342" s="234"/>
      <c r="H342" s="237">
        <v>81.74499999999999</v>
      </c>
      <c r="I342" s="238"/>
      <c r="J342" s="234"/>
      <c r="K342" s="234"/>
      <c r="L342" s="239"/>
      <c r="M342" s="240"/>
      <c r="N342" s="241"/>
      <c r="O342" s="241"/>
      <c r="P342" s="241"/>
      <c r="Q342" s="241"/>
      <c r="R342" s="241"/>
      <c r="S342" s="241"/>
      <c r="T342" s="242"/>
      <c r="AT342" s="243" t="s">
        <v>161</v>
      </c>
      <c r="AU342" s="243" t="s">
        <v>83</v>
      </c>
      <c r="AV342" s="15" t="s">
        <v>159</v>
      </c>
      <c r="AW342" s="15" t="s">
        <v>36</v>
      </c>
      <c r="AX342" s="15" t="s">
        <v>81</v>
      </c>
      <c r="AY342" s="243" t="s">
        <v>152</v>
      </c>
    </row>
    <row r="343" spans="1:65" s="2" customFormat="1" ht="24" customHeight="1">
      <c r="A343" s="37"/>
      <c r="B343" s="38"/>
      <c r="C343" s="198" t="s">
        <v>487</v>
      </c>
      <c r="D343" s="198" t="s">
        <v>154</v>
      </c>
      <c r="E343" s="199" t="s">
        <v>488</v>
      </c>
      <c r="F343" s="200" t="s">
        <v>489</v>
      </c>
      <c r="G343" s="201" t="s">
        <v>219</v>
      </c>
      <c r="H343" s="202">
        <v>81.474999999999994</v>
      </c>
      <c r="I343" s="203"/>
      <c r="J343" s="204">
        <f>ROUND(I343*H343,2)</f>
        <v>0</v>
      </c>
      <c r="K343" s="200" t="s">
        <v>158</v>
      </c>
      <c r="L343" s="42"/>
      <c r="M343" s="205" t="s">
        <v>21</v>
      </c>
      <c r="N343" s="206" t="s">
        <v>45</v>
      </c>
      <c r="O343" s="68"/>
      <c r="P343" s="207">
        <f>O343*H343</f>
        <v>0</v>
      </c>
      <c r="Q343" s="207">
        <v>0</v>
      </c>
      <c r="R343" s="207">
        <f>Q343*H343</f>
        <v>0</v>
      </c>
      <c r="S343" s="207">
        <v>0</v>
      </c>
      <c r="T343" s="208">
        <f>S343*H343</f>
        <v>0</v>
      </c>
      <c r="U343" s="37"/>
      <c r="V343" s="37"/>
      <c r="W343" s="37"/>
      <c r="X343" s="37"/>
      <c r="Y343" s="37"/>
      <c r="Z343" s="37"/>
      <c r="AA343" s="37"/>
      <c r="AB343" s="37"/>
      <c r="AC343" s="37"/>
      <c r="AD343" s="37"/>
      <c r="AE343" s="37"/>
      <c r="AR343" s="209" t="s">
        <v>159</v>
      </c>
      <c r="AT343" s="209" t="s">
        <v>154</v>
      </c>
      <c r="AU343" s="209" t="s">
        <v>83</v>
      </c>
      <c r="AY343" s="19" t="s">
        <v>152</v>
      </c>
      <c r="BE343" s="210">
        <f>IF(N343="základní",J343,0)</f>
        <v>0</v>
      </c>
      <c r="BF343" s="210">
        <f>IF(N343="snížená",J343,0)</f>
        <v>0</v>
      </c>
      <c r="BG343" s="210">
        <f>IF(N343="zákl. přenesená",J343,0)</f>
        <v>0</v>
      </c>
      <c r="BH343" s="210">
        <f>IF(N343="sníž. přenesená",J343,0)</f>
        <v>0</v>
      </c>
      <c r="BI343" s="210">
        <f>IF(N343="nulová",J343,0)</f>
        <v>0</v>
      </c>
      <c r="BJ343" s="19" t="s">
        <v>81</v>
      </c>
      <c r="BK343" s="210">
        <f>ROUND(I343*H343,2)</f>
        <v>0</v>
      </c>
      <c r="BL343" s="19" t="s">
        <v>159</v>
      </c>
      <c r="BM343" s="209" t="s">
        <v>490</v>
      </c>
    </row>
    <row r="344" spans="1:65" s="13" customFormat="1">
      <c r="B344" s="211"/>
      <c r="C344" s="212"/>
      <c r="D344" s="213" t="s">
        <v>161</v>
      </c>
      <c r="E344" s="214" t="s">
        <v>21</v>
      </c>
      <c r="F344" s="215" t="s">
        <v>469</v>
      </c>
      <c r="G344" s="212"/>
      <c r="H344" s="214" t="s">
        <v>21</v>
      </c>
      <c r="I344" s="216"/>
      <c r="J344" s="212"/>
      <c r="K344" s="212"/>
      <c r="L344" s="217"/>
      <c r="M344" s="218"/>
      <c r="N344" s="219"/>
      <c r="O344" s="219"/>
      <c r="P344" s="219"/>
      <c r="Q344" s="219"/>
      <c r="R344" s="219"/>
      <c r="S344" s="219"/>
      <c r="T344" s="220"/>
      <c r="AT344" s="221" t="s">
        <v>161</v>
      </c>
      <c r="AU344" s="221" t="s">
        <v>83</v>
      </c>
      <c r="AV344" s="13" t="s">
        <v>81</v>
      </c>
      <c r="AW344" s="13" t="s">
        <v>36</v>
      </c>
      <c r="AX344" s="13" t="s">
        <v>74</v>
      </c>
      <c r="AY344" s="221" t="s">
        <v>152</v>
      </c>
    </row>
    <row r="345" spans="1:65" s="14" customFormat="1">
      <c r="B345" s="222"/>
      <c r="C345" s="223"/>
      <c r="D345" s="213" t="s">
        <v>161</v>
      </c>
      <c r="E345" s="224" t="s">
        <v>21</v>
      </c>
      <c r="F345" s="225" t="s">
        <v>491</v>
      </c>
      <c r="G345" s="223"/>
      <c r="H345" s="226">
        <v>81.474999999999994</v>
      </c>
      <c r="I345" s="227"/>
      <c r="J345" s="223"/>
      <c r="K345" s="223"/>
      <c r="L345" s="228"/>
      <c r="M345" s="229"/>
      <c r="N345" s="230"/>
      <c r="O345" s="230"/>
      <c r="P345" s="230"/>
      <c r="Q345" s="230"/>
      <c r="R345" s="230"/>
      <c r="S345" s="230"/>
      <c r="T345" s="231"/>
      <c r="AT345" s="232" t="s">
        <v>161</v>
      </c>
      <c r="AU345" s="232" t="s">
        <v>83</v>
      </c>
      <c r="AV345" s="14" t="s">
        <v>83</v>
      </c>
      <c r="AW345" s="14" t="s">
        <v>36</v>
      </c>
      <c r="AX345" s="14" t="s">
        <v>81</v>
      </c>
      <c r="AY345" s="232" t="s">
        <v>152</v>
      </c>
    </row>
    <row r="346" spans="1:65" s="2" customFormat="1" ht="48" customHeight="1">
      <c r="A346" s="37"/>
      <c r="B346" s="38"/>
      <c r="C346" s="198" t="s">
        <v>492</v>
      </c>
      <c r="D346" s="198" t="s">
        <v>154</v>
      </c>
      <c r="E346" s="199" t="s">
        <v>493</v>
      </c>
      <c r="F346" s="200" t="s">
        <v>494</v>
      </c>
      <c r="G346" s="201" t="s">
        <v>271</v>
      </c>
      <c r="H346" s="202">
        <v>29</v>
      </c>
      <c r="I346" s="203"/>
      <c r="J346" s="204">
        <f>ROUND(I346*H346,2)</f>
        <v>0</v>
      </c>
      <c r="K346" s="200" t="s">
        <v>158</v>
      </c>
      <c r="L346" s="42"/>
      <c r="M346" s="205" t="s">
        <v>21</v>
      </c>
      <c r="N346" s="206" t="s">
        <v>45</v>
      </c>
      <c r="O346" s="68"/>
      <c r="P346" s="207">
        <f>O346*H346</f>
        <v>0</v>
      </c>
      <c r="Q346" s="207">
        <v>2.7699999999999999E-2</v>
      </c>
      <c r="R346" s="207">
        <f>Q346*H346</f>
        <v>0.80330000000000001</v>
      </c>
      <c r="S346" s="207">
        <v>0</v>
      </c>
      <c r="T346" s="208">
        <f>S346*H346</f>
        <v>0</v>
      </c>
      <c r="U346" s="37"/>
      <c r="V346" s="37"/>
      <c r="W346" s="37"/>
      <c r="X346" s="37"/>
      <c r="Y346" s="37"/>
      <c r="Z346" s="37"/>
      <c r="AA346" s="37"/>
      <c r="AB346" s="37"/>
      <c r="AC346" s="37"/>
      <c r="AD346" s="37"/>
      <c r="AE346" s="37"/>
      <c r="AR346" s="209" t="s">
        <v>159</v>
      </c>
      <c r="AT346" s="209" t="s">
        <v>154</v>
      </c>
      <c r="AU346" s="209" t="s">
        <v>83</v>
      </c>
      <c r="AY346" s="19" t="s">
        <v>152</v>
      </c>
      <c r="BE346" s="210">
        <f>IF(N346="základní",J346,0)</f>
        <v>0</v>
      </c>
      <c r="BF346" s="210">
        <f>IF(N346="snížená",J346,0)</f>
        <v>0</v>
      </c>
      <c r="BG346" s="210">
        <f>IF(N346="zákl. přenesená",J346,0)</f>
        <v>0</v>
      </c>
      <c r="BH346" s="210">
        <f>IF(N346="sníž. přenesená",J346,0)</f>
        <v>0</v>
      </c>
      <c r="BI346" s="210">
        <f>IF(N346="nulová",J346,0)</f>
        <v>0</v>
      </c>
      <c r="BJ346" s="19" t="s">
        <v>81</v>
      </c>
      <c r="BK346" s="210">
        <f>ROUND(I346*H346,2)</f>
        <v>0</v>
      </c>
      <c r="BL346" s="19" t="s">
        <v>159</v>
      </c>
      <c r="BM346" s="209" t="s">
        <v>495</v>
      </c>
    </row>
    <row r="347" spans="1:65" s="13" customFormat="1">
      <c r="B347" s="211"/>
      <c r="C347" s="212"/>
      <c r="D347" s="213" t="s">
        <v>161</v>
      </c>
      <c r="E347" s="214" t="s">
        <v>21</v>
      </c>
      <c r="F347" s="215" t="s">
        <v>341</v>
      </c>
      <c r="G347" s="212"/>
      <c r="H347" s="214" t="s">
        <v>21</v>
      </c>
      <c r="I347" s="216"/>
      <c r="J347" s="212"/>
      <c r="K347" s="212"/>
      <c r="L347" s="217"/>
      <c r="M347" s="218"/>
      <c r="N347" s="219"/>
      <c r="O347" s="219"/>
      <c r="P347" s="219"/>
      <c r="Q347" s="219"/>
      <c r="R347" s="219"/>
      <c r="S347" s="219"/>
      <c r="T347" s="220"/>
      <c r="AT347" s="221" t="s">
        <v>161</v>
      </c>
      <c r="AU347" s="221" t="s">
        <v>83</v>
      </c>
      <c r="AV347" s="13" t="s">
        <v>81</v>
      </c>
      <c r="AW347" s="13" t="s">
        <v>36</v>
      </c>
      <c r="AX347" s="13" t="s">
        <v>74</v>
      </c>
      <c r="AY347" s="221" t="s">
        <v>152</v>
      </c>
    </row>
    <row r="348" spans="1:65" s="13" customFormat="1">
      <c r="B348" s="211"/>
      <c r="C348" s="212"/>
      <c r="D348" s="213" t="s">
        <v>161</v>
      </c>
      <c r="E348" s="214" t="s">
        <v>21</v>
      </c>
      <c r="F348" s="215" t="s">
        <v>496</v>
      </c>
      <c r="G348" s="212"/>
      <c r="H348" s="214" t="s">
        <v>21</v>
      </c>
      <c r="I348" s="216"/>
      <c r="J348" s="212"/>
      <c r="K348" s="212"/>
      <c r="L348" s="217"/>
      <c r="M348" s="218"/>
      <c r="N348" s="219"/>
      <c r="O348" s="219"/>
      <c r="P348" s="219"/>
      <c r="Q348" s="219"/>
      <c r="R348" s="219"/>
      <c r="S348" s="219"/>
      <c r="T348" s="220"/>
      <c r="AT348" s="221" t="s">
        <v>161</v>
      </c>
      <c r="AU348" s="221" t="s">
        <v>83</v>
      </c>
      <c r="AV348" s="13" t="s">
        <v>81</v>
      </c>
      <c r="AW348" s="13" t="s">
        <v>36</v>
      </c>
      <c r="AX348" s="13" t="s">
        <v>74</v>
      </c>
      <c r="AY348" s="221" t="s">
        <v>152</v>
      </c>
    </row>
    <row r="349" spans="1:65" s="14" customFormat="1">
      <c r="B349" s="222"/>
      <c r="C349" s="223"/>
      <c r="D349" s="213" t="s">
        <v>161</v>
      </c>
      <c r="E349" s="224" t="s">
        <v>21</v>
      </c>
      <c r="F349" s="225" t="s">
        <v>497</v>
      </c>
      <c r="G349" s="223"/>
      <c r="H349" s="226">
        <v>19.8</v>
      </c>
      <c r="I349" s="227"/>
      <c r="J349" s="223"/>
      <c r="K349" s="223"/>
      <c r="L349" s="228"/>
      <c r="M349" s="229"/>
      <c r="N349" s="230"/>
      <c r="O349" s="230"/>
      <c r="P349" s="230"/>
      <c r="Q349" s="230"/>
      <c r="R349" s="230"/>
      <c r="S349" s="230"/>
      <c r="T349" s="231"/>
      <c r="AT349" s="232" t="s">
        <v>161</v>
      </c>
      <c r="AU349" s="232" t="s">
        <v>83</v>
      </c>
      <c r="AV349" s="14" t="s">
        <v>83</v>
      </c>
      <c r="AW349" s="14" t="s">
        <v>36</v>
      </c>
      <c r="AX349" s="14" t="s">
        <v>74</v>
      </c>
      <c r="AY349" s="232" t="s">
        <v>152</v>
      </c>
    </row>
    <row r="350" spans="1:65" s="14" customFormat="1">
      <c r="B350" s="222"/>
      <c r="C350" s="223"/>
      <c r="D350" s="213" t="s">
        <v>161</v>
      </c>
      <c r="E350" s="224" t="s">
        <v>21</v>
      </c>
      <c r="F350" s="225" t="s">
        <v>498</v>
      </c>
      <c r="G350" s="223"/>
      <c r="H350" s="226">
        <v>9.1999999999999993</v>
      </c>
      <c r="I350" s="227"/>
      <c r="J350" s="223"/>
      <c r="K350" s="223"/>
      <c r="L350" s="228"/>
      <c r="M350" s="229"/>
      <c r="N350" s="230"/>
      <c r="O350" s="230"/>
      <c r="P350" s="230"/>
      <c r="Q350" s="230"/>
      <c r="R350" s="230"/>
      <c r="S350" s="230"/>
      <c r="T350" s="231"/>
      <c r="AT350" s="232" t="s">
        <v>161</v>
      </c>
      <c r="AU350" s="232" t="s">
        <v>83</v>
      </c>
      <c r="AV350" s="14" t="s">
        <v>83</v>
      </c>
      <c r="AW350" s="14" t="s">
        <v>36</v>
      </c>
      <c r="AX350" s="14" t="s">
        <v>74</v>
      </c>
      <c r="AY350" s="232" t="s">
        <v>152</v>
      </c>
    </row>
    <row r="351" spans="1:65" s="15" customFormat="1">
      <c r="B351" s="233"/>
      <c r="C351" s="234"/>
      <c r="D351" s="213" t="s">
        <v>161</v>
      </c>
      <c r="E351" s="235" t="s">
        <v>21</v>
      </c>
      <c r="F351" s="236" t="s">
        <v>184</v>
      </c>
      <c r="G351" s="234"/>
      <c r="H351" s="237">
        <v>29</v>
      </c>
      <c r="I351" s="238"/>
      <c r="J351" s="234"/>
      <c r="K351" s="234"/>
      <c r="L351" s="239"/>
      <c r="M351" s="240"/>
      <c r="N351" s="241"/>
      <c r="O351" s="241"/>
      <c r="P351" s="241"/>
      <c r="Q351" s="241"/>
      <c r="R351" s="241"/>
      <c r="S351" s="241"/>
      <c r="T351" s="242"/>
      <c r="AT351" s="243" t="s">
        <v>161</v>
      </c>
      <c r="AU351" s="243" t="s">
        <v>83</v>
      </c>
      <c r="AV351" s="15" t="s">
        <v>159</v>
      </c>
      <c r="AW351" s="15" t="s">
        <v>36</v>
      </c>
      <c r="AX351" s="15" t="s">
        <v>81</v>
      </c>
      <c r="AY351" s="243" t="s">
        <v>152</v>
      </c>
    </row>
    <row r="352" spans="1:65" s="2" customFormat="1" ht="24" customHeight="1">
      <c r="A352" s="37"/>
      <c r="B352" s="38"/>
      <c r="C352" s="198" t="s">
        <v>499</v>
      </c>
      <c r="D352" s="198" t="s">
        <v>154</v>
      </c>
      <c r="E352" s="199" t="s">
        <v>500</v>
      </c>
      <c r="F352" s="200" t="s">
        <v>501</v>
      </c>
      <c r="G352" s="201" t="s">
        <v>199</v>
      </c>
      <c r="H352" s="202">
        <v>0.67600000000000005</v>
      </c>
      <c r="I352" s="203"/>
      <c r="J352" s="204">
        <f>ROUND(I352*H352,2)</f>
        <v>0</v>
      </c>
      <c r="K352" s="200" t="s">
        <v>158</v>
      </c>
      <c r="L352" s="42"/>
      <c r="M352" s="205" t="s">
        <v>21</v>
      </c>
      <c r="N352" s="206" t="s">
        <v>45</v>
      </c>
      <c r="O352" s="68"/>
      <c r="P352" s="207">
        <f>O352*H352</f>
        <v>0</v>
      </c>
      <c r="Q352" s="207">
        <v>1.0525599999999999</v>
      </c>
      <c r="R352" s="207">
        <f>Q352*H352</f>
        <v>0.71153056000000003</v>
      </c>
      <c r="S352" s="207">
        <v>0</v>
      </c>
      <c r="T352" s="208">
        <f>S352*H352</f>
        <v>0</v>
      </c>
      <c r="U352" s="37"/>
      <c r="V352" s="37"/>
      <c r="W352" s="37"/>
      <c r="X352" s="37"/>
      <c r="Y352" s="37"/>
      <c r="Z352" s="37"/>
      <c r="AA352" s="37"/>
      <c r="AB352" s="37"/>
      <c r="AC352" s="37"/>
      <c r="AD352" s="37"/>
      <c r="AE352" s="37"/>
      <c r="AR352" s="209" t="s">
        <v>159</v>
      </c>
      <c r="AT352" s="209" t="s">
        <v>154</v>
      </c>
      <c r="AU352" s="209" t="s">
        <v>83</v>
      </c>
      <c r="AY352" s="19" t="s">
        <v>152</v>
      </c>
      <c r="BE352" s="210">
        <f>IF(N352="základní",J352,0)</f>
        <v>0</v>
      </c>
      <c r="BF352" s="210">
        <f>IF(N352="snížená",J352,0)</f>
        <v>0</v>
      </c>
      <c r="BG352" s="210">
        <f>IF(N352="zákl. přenesená",J352,0)</f>
        <v>0</v>
      </c>
      <c r="BH352" s="210">
        <f>IF(N352="sníž. přenesená",J352,0)</f>
        <v>0</v>
      </c>
      <c r="BI352" s="210">
        <f>IF(N352="nulová",J352,0)</f>
        <v>0</v>
      </c>
      <c r="BJ352" s="19" t="s">
        <v>81</v>
      </c>
      <c r="BK352" s="210">
        <f>ROUND(I352*H352,2)</f>
        <v>0</v>
      </c>
      <c r="BL352" s="19" t="s">
        <v>159</v>
      </c>
      <c r="BM352" s="209" t="s">
        <v>502</v>
      </c>
    </row>
    <row r="353" spans="1:65" s="14" customFormat="1" ht="22.5">
      <c r="B353" s="222"/>
      <c r="C353" s="223"/>
      <c r="D353" s="213" t="s">
        <v>161</v>
      </c>
      <c r="E353" s="224" t="s">
        <v>21</v>
      </c>
      <c r="F353" s="225" t="s">
        <v>503</v>
      </c>
      <c r="G353" s="223"/>
      <c r="H353" s="226">
        <v>0.67600000000000005</v>
      </c>
      <c r="I353" s="227"/>
      <c r="J353" s="223"/>
      <c r="K353" s="223"/>
      <c r="L353" s="228"/>
      <c r="M353" s="229"/>
      <c r="N353" s="230"/>
      <c r="O353" s="230"/>
      <c r="P353" s="230"/>
      <c r="Q353" s="230"/>
      <c r="R353" s="230"/>
      <c r="S353" s="230"/>
      <c r="T353" s="231"/>
      <c r="AT353" s="232" t="s">
        <v>161</v>
      </c>
      <c r="AU353" s="232" t="s">
        <v>83</v>
      </c>
      <c r="AV353" s="14" t="s">
        <v>83</v>
      </c>
      <c r="AW353" s="14" t="s">
        <v>36</v>
      </c>
      <c r="AX353" s="14" t="s">
        <v>81</v>
      </c>
      <c r="AY353" s="232" t="s">
        <v>152</v>
      </c>
    </row>
    <row r="354" spans="1:65" s="2" customFormat="1" ht="36" customHeight="1">
      <c r="A354" s="37"/>
      <c r="B354" s="38"/>
      <c r="C354" s="198" t="s">
        <v>504</v>
      </c>
      <c r="D354" s="198" t="s">
        <v>154</v>
      </c>
      <c r="E354" s="199" t="s">
        <v>505</v>
      </c>
      <c r="F354" s="200" t="s">
        <v>506</v>
      </c>
      <c r="G354" s="201" t="s">
        <v>157</v>
      </c>
      <c r="H354" s="202">
        <v>0.79700000000000004</v>
      </c>
      <c r="I354" s="203"/>
      <c r="J354" s="204">
        <f>ROUND(I354*H354,2)</f>
        <v>0</v>
      </c>
      <c r="K354" s="200" t="s">
        <v>158</v>
      </c>
      <c r="L354" s="42"/>
      <c r="M354" s="205" t="s">
        <v>21</v>
      </c>
      <c r="N354" s="206" t="s">
        <v>45</v>
      </c>
      <c r="O354" s="68"/>
      <c r="P354" s="207">
        <f>O354*H354</f>
        <v>0</v>
      </c>
      <c r="Q354" s="207">
        <v>2.4533700000000001</v>
      </c>
      <c r="R354" s="207">
        <f>Q354*H354</f>
        <v>1.9553358900000002</v>
      </c>
      <c r="S354" s="207">
        <v>0</v>
      </c>
      <c r="T354" s="208">
        <f>S354*H354</f>
        <v>0</v>
      </c>
      <c r="U354" s="37"/>
      <c r="V354" s="37"/>
      <c r="W354" s="37"/>
      <c r="X354" s="37"/>
      <c r="Y354" s="37"/>
      <c r="Z354" s="37"/>
      <c r="AA354" s="37"/>
      <c r="AB354" s="37"/>
      <c r="AC354" s="37"/>
      <c r="AD354" s="37"/>
      <c r="AE354" s="37"/>
      <c r="AR354" s="209" t="s">
        <v>159</v>
      </c>
      <c r="AT354" s="209" t="s">
        <v>154</v>
      </c>
      <c r="AU354" s="209" t="s">
        <v>83</v>
      </c>
      <c r="AY354" s="19" t="s">
        <v>152</v>
      </c>
      <c r="BE354" s="210">
        <f>IF(N354="základní",J354,0)</f>
        <v>0</v>
      </c>
      <c r="BF354" s="210">
        <f>IF(N354="snížená",J354,0)</f>
        <v>0</v>
      </c>
      <c r="BG354" s="210">
        <f>IF(N354="zákl. přenesená",J354,0)</f>
        <v>0</v>
      </c>
      <c r="BH354" s="210">
        <f>IF(N354="sníž. přenesená",J354,0)</f>
        <v>0</v>
      </c>
      <c r="BI354" s="210">
        <f>IF(N354="nulová",J354,0)</f>
        <v>0</v>
      </c>
      <c r="BJ354" s="19" t="s">
        <v>81</v>
      </c>
      <c r="BK354" s="210">
        <f>ROUND(I354*H354,2)</f>
        <v>0</v>
      </c>
      <c r="BL354" s="19" t="s">
        <v>159</v>
      </c>
      <c r="BM354" s="209" t="s">
        <v>507</v>
      </c>
    </row>
    <row r="355" spans="1:65" s="13" customFormat="1">
      <c r="B355" s="211"/>
      <c r="C355" s="212"/>
      <c r="D355" s="213" t="s">
        <v>161</v>
      </c>
      <c r="E355" s="214" t="s">
        <v>21</v>
      </c>
      <c r="F355" s="215" t="s">
        <v>335</v>
      </c>
      <c r="G355" s="212"/>
      <c r="H355" s="214" t="s">
        <v>21</v>
      </c>
      <c r="I355" s="216"/>
      <c r="J355" s="212"/>
      <c r="K355" s="212"/>
      <c r="L355" s="217"/>
      <c r="M355" s="218"/>
      <c r="N355" s="219"/>
      <c r="O355" s="219"/>
      <c r="P355" s="219"/>
      <c r="Q355" s="219"/>
      <c r="R355" s="219"/>
      <c r="S355" s="219"/>
      <c r="T355" s="220"/>
      <c r="AT355" s="221" t="s">
        <v>161</v>
      </c>
      <c r="AU355" s="221" t="s">
        <v>83</v>
      </c>
      <c r="AV355" s="13" t="s">
        <v>81</v>
      </c>
      <c r="AW355" s="13" t="s">
        <v>36</v>
      </c>
      <c r="AX355" s="13" t="s">
        <v>74</v>
      </c>
      <c r="AY355" s="221" t="s">
        <v>152</v>
      </c>
    </row>
    <row r="356" spans="1:65" s="14" customFormat="1">
      <c r="B356" s="222"/>
      <c r="C356" s="223"/>
      <c r="D356" s="213" t="s">
        <v>161</v>
      </c>
      <c r="E356" s="224" t="s">
        <v>21</v>
      </c>
      <c r="F356" s="225" t="s">
        <v>508</v>
      </c>
      <c r="G356" s="223"/>
      <c r="H356" s="226">
        <v>0.79700000000000004</v>
      </c>
      <c r="I356" s="227"/>
      <c r="J356" s="223"/>
      <c r="K356" s="223"/>
      <c r="L356" s="228"/>
      <c r="M356" s="229"/>
      <c r="N356" s="230"/>
      <c r="O356" s="230"/>
      <c r="P356" s="230"/>
      <c r="Q356" s="230"/>
      <c r="R356" s="230"/>
      <c r="S356" s="230"/>
      <c r="T356" s="231"/>
      <c r="AT356" s="232" t="s">
        <v>161</v>
      </c>
      <c r="AU356" s="232" t="s">
        <v>83</v>
      </c>
      <c r="AV356" s="14" t="s">
        <v>83</v>
      </c>
      <c r="AW356" s="14" t="s">
        <v>36</v>
      </c>
      <c r="AX356" s="14" t="s">
        <v>81</v>
      </c>
      <c r="AY356" s="232" t="s">
        <v>152</v>
      </c>
    </row>
    <row r="357" spans="1:65" s="2" customFormat="1" ht="36" customHeight="1">
      <c r="A357" s="37"/>
      <c r="B357" s="38"/>
      <c r="C357" s="198" t="s">
        <v>509</v>
      </c>
      <c r="D357" s="198" t="s">
        <v>154</v>
      </c>
      <c r="E357" s="199" t="s">
        <v>510</v>
      </c>
      <c r="F357" s="200" t="s">
        <v>511</v>
      </c>
      <c r="G357" s="201" t="s">
        <v>199</v>
      </c>
      <c r="H357" s="202">
        <v>0.16500000000000001</v>
      </c>
      <c r="I357" s="203"/>
      <c r="J357" s="204">
        <f>ROUND(I357*H357,2)</f>
        <v>0</v>
      </c>
      <c r="K357" s="200" t="s">
        <v>158</v>
      </c>
      <c r="L357" s="42"/>
      <c r="M357" s="205" t="s">
        <v>21</v>
      </c>
      <c r="N357" s="206" t="s">
        <v>45</v>
      </c>
      <c r="O357" s="68"/>
      <c r="P357" s="207">
        <f>O357*H357</f>
        <v>0</v>
      </c>
      <c r="Q357" s="207">
        <v>1.04887</v>
      </c>
      <c r="R357" s="207">
        <f>Q357*H357</f>
        <v>0.17306355000000001</v>
      </c>
      <c r="S357" s="207">
        <v>0</v>
      </c>
      <c r="T357" s="208">
        <f>S357*H357</f>
        <v>0</v>
      </c>
      <c r="U357" s="37"/>
      <c r="V357" s="37"/>
      <c r="W357" s="37"/>
      <c r="X357" s="37"/>
      <c r="Y357" s="37"/>
      <c r="Z357" s="37"/>
      <c r="AA357" s="37"/>
      <c r="AB357" s="37"/>
      <c r="AC357" s="37"/>
      <c r="AD357" s="37"/>
      <c r="AE357" s="37"/>
      <c r="AR357" s="209" t="s">
        <v>159</v>
      </c>
      <c r="AT357" s="209" t="s">
        <v>154</v>
      </c>
      <c r="AU357" s="209" t="s">
        <v>83</v>
      </c>
      <c r="AY357" s="19" t="s">
        <v>152</v>
      </c>
      <c r="BE357" s="210">
        <f>IF(N357="základní",J357,0)</f>
        <v>0</v>
      </c>
      <c r="BF357" s="210">
        <f>IF(N357="snížená",J357,0)</f>
        <v>0</v>
      </c>
      <c r="BG357" s="210">
        <f>IF(N357="zákl. přenesená",J357,0)</f>
        <v>0</v>
      </c>
      <c r="BH357" s="210">
        <f>IF(N357="sníž. přenesená",J357,0)</f>
        <v>0</v>
      </c>
      <c r="BI357" s="210">
        <f>IF(N357="nulová",J357,0)</f>
        <v>0</v>
      </c>
      <c r="BJ357" s="19" t="s">
        <v>81</v>
      </c>
      <c r="BK357" s="210">
        <f>ROUND(I357*H357,2)</f>
        <v>0</v>
      </c>
      <c r="BL357" s="19" t="s">
        <v>159</v>
      </c>
      <c r="BM357" s="209" t="s">
        <v>512</v>
      </c>
    </row>
    <row r="358" spans="1:65" s="13" customFormat="1">
      <c r="B358" s="211"/>
      <c r="C358" s="212"/>
      <c r="D358" s="213" t="s">
        <v>161</v>
      </c>
      <c r="E358" s="214" t="s">
        <v>21</v>
      </c>
      <c r="F358" s="215" t="s">
        <v>513</v>
      </c>
      <c r="G358" s="212"/>
      <c r="H358" s="214" t="s">
        <v>21</v>
      </c>
      <c r="I358" s="216"/>
      <c r="J358" s="212"/>
      <c r="K358" s="212"/>
      <c r="L358" s="217"/>
      <c r="M358" s="218"/>
      <c r="N358" s="219"/>
      <c r="O358" s="219"/>
      <c r="P358" s="219"/>
      <c r="Q358" s="219"/>
      <c r="R358" s="219"/>
      <c r="S358" s="219"/>
      <c r="T358" s="220"/>
      <c r="AT358" s="221" t="s">
        <v>161</v>
      </c>
      <c r="AU358" s="221" t="s">
        <v>83</v>
      </c>
      <c r="AV358" s="13" t="s">
        <v>81</v>
      </c>
      <c r="AW358" s="13" t="s">
        <v>36</v>
      </c>
      <c r="AX358" s="13" t="s">
        <v>74</v>
      </c>
      <c r="AY358" s="221" t="s">
        <v>152</v>
      </c>
    </row>
    <row r="359" spans="1:65" s="14" customFormat="1" ht="22.5">
      <c r="B359" s="222"/>
      <c r="C359" s="223"/>
      <c r="D359" s="213" t="s">
        <v>161</v>
      </c>
      <c r="E359" s="224" t="s">
        <v>21</v>
      </c>
      <c r="F359" s="225" t="s">
        <v>514</v>
      </c>
      <c r="G359" s="223"/>
      <c r="H359" s="226">
        <v>0.16500000000000001</v>
      </c>
      <c r="I359" s="227"/>
      <c r="J359" s="223"/>
      <c r="K359" s="223"/>
      <c r="L359" s="228"/>
      <c r="M359" s="229"/>
      <c r="N359" s="230"/>
      <c r="O359" s="230"/>
      <c r="P359" s="230"/>
      <c r="Q359" s="230"/>
      <c r="R359" s="230"/>
      <c r="S359" s="230"/>
      <c r="T359" s="231"/>
      <c r="AT359" s="232" t="s">
        <v>161</v>
      </c>
      <c r="AU359" s="232" t="s">
        <v>83</v>
      </c>
      <c r="AV359" s="14" t="s">
        <v>83</v>
      </c>
      <c r="AW359" s="14" t="s">
        <v>36</v>
      </c>
      <c r="AX359" s="14" t="s">
        <v>81</v>
      </c>
      <c r="AY359" s="232" t="s">
        <v>152</v>
      </c>
    </row>
    <row r="360" spans="1:65" s="2" customFormat="1" ht="36" customHeight="1">
      <c r="A360" s="37"/>
      <c r="B360" s="38"/>
      <c r="C360" s="198" t="s">
        <v>515</v>
      </c>
      <c r="D360" s="198" t="s">
        <v>154</v>
      </c>
      <c r="E360" s="199" t="s">
        <v>516</v>
      </c>
      <c r="F360" s="200" t="s">
        <v>517</v>
      </c>
      <c r="G360" s="201" t="s">
        <v>219</v>
      </c>
      <c r="H360" s="202">
        <v>7.109</v>
      </c>
      <c r="I360" s="203"/>
      <c r="J360" s="204">
        <f>ROUND(I360*H360,2)</f>
        <v>0</v>
      </c>
      <c r="K360" s="200" t="s">
        <v>158</v>
      </c>
      <c r="L360" s="42"/>
      <c r="M360" s="205" t="s">
        <v>21</v>
      </c>
      <c r="N360" s="206" t="s">
        <v>45</v>
      </c>
      <c r="O360" s="68"/>
      <c r="P360" s="207">
        <f>O360*H360</f>
        <v>0</v>
      </c>
      <c r="Q360" s="207">
        <v>1.282E-2</v>
      </c>
      <c r="R360" s="207">
        <f>Q360*H360</f>
        <v>9.1137380000000004E-2</v>
      </c>
      <c r="S360" s="207">
        <v>0</v>
      </c>
      <c r="T360" s="208">
        <f>S360*H360</f>
        <v>0</v>
      </c>
      <c r="U360" s="37"/>
      <c r="V360" s="37"/>
      <c r="W360" s="37"/>
      <c r="X360" s="37"/>
      <c r="Y360" s="37"/>
      <c r="Z360" s="37"/>
      <c r="AA360" s="37"/>
      <c r="AB360" s="37"/>
      <c r="AC360" s="37"/>
      <c r="AD360" s="37"/>
      <c r="AE360" s="37"/>
      <c r="AR360" s="209" t="s">
        <v>159</v>
      </c>
      <c r="AT360" s="209" t="s">
        <v>154</v>
      </c>
      <c r="AU360" s="209" t="s">
        <v>83</v>
      </c>
      <c r="AY360" s="19" t="s">
        <v>152</v>
      </c>
      <c r="BE360" s="210">
        <f>IF(N360="základní",J360,0)</f>
        <v>0</v>
      </c>
      <c r="BF360" s="210">
        <f>IF(N360="snížená",J360,0)</f>
        <v>0</v>
      </c>
      <c r="BG360" s="210">
        <f>IF(N360="zákl. přenesená",J360,0)</f>
        <v>0</v>
      </c>
      <c r="BH360" s="210">
        <f>IF(N360="sníž. přenesená",J360,0)</f>
        <v>0</v>
      </c>
      <c r="BI360" s="210">
        <f>IF(N360="nulová",J360,0)</f>
        <v>0</v>
      </c>
      <c r="BJ360" s="19" t="s">
        <v>81</v>
      </c>
      <c r="BK360" s="210">
        <f>ROUND(I360*H360,2)</f>
        <v>0</v>
      </c>
      <c r="BL360" s="19" t="s">
        <v>159</v>
      </c>
      <c r="BM360" s="209" t="s">
        <v>518</v>
      </c>
    </row>
    <row r="361" spans="1:65" s="13" customFormat="1">
      <c r="B361" s="211"/>
      <c r="C361" s="212"/>
      <c r="D361" s="213" t="s">
        <v>161</v>
      </c>
      <c r="E361" s="214" t="s">
        <v>21</v>
      </c>
      <c r="F361" s="215" t="s">
        <v>335</v>
      </c>
      <c r="G361" s="212"/>
      <c r="H361" s="214" t="s">
        <v>21</v>
      </c>
      <c r="I361" s="216"/>
      <c r="J361" s="212"/>
      <c r="K361" s="212"/>
      <c r="L361" s="217"/>
      <c r="M361" s="218"/>
      <c r="N361" s="219"/>
      <c r="O361" s="219"/>
      <c r="P361" s="219"/>
      <c r="Q361" s="219"/>
      <c r="R361" s="219"/>
      <c r="S361" s="219"/>
      <c r="T361" s="220"/>
      <c r="AT361" s="221" t="s">
        <v>161</v>
      </c>
      <c r="AU361" s="221" t="s">
        <v>83</v>
      </c>
      <c r="AV361" s="13" t="s">
        <v>81</v>
      </c>
      <c r="AW361" s="13" t="s">
        <v>36</v>
      </c>
      <c r="AX361" s="13" t="s">
        <v>74</v>
      </c>
      <c r="AY361" s="221" t="s">
        <v>152</v>
      </c>
    </row>
    <row r="362" spans="1:65" s="14" customFormat="1">
      <c r="B362" s="222"/>
      <c r="C362" s="223"/>
      <c r="D362" s="213" t="s">
        <v>161</v>
      </c>
      <c r="E362" s="224" t="s">
        <v>21</v>
      </c>
      <c r="F362" s="225" t="s">
        <v>519</v>
      </c>
      <c r="G362" s="223"/>
      <c r="H362" s="226">
        <v>7.109</v>
      </c>
      <c r="I362" s="227"/>
      <c r="J362" s="223"/>
      <c r="K362" s="223"/>
      <c r="L362" s="228"/>
      <c r="M362" s="229"/>
      <c r="N362" s="230"/>
      <c r="O362" s="230"/>
      <c r="P362" s="230"/>
      <c r="Q362" s="230"/>
      <c r="R362" s="230"/>
      <c r="S362" s="230"/>
      <c r="T362" s="231"/>
      <c r="AT362" s="232" t="s">
        <v>161</v>
      </c>
      <c r="AU362" s="232" t="s">
        <v>83</v>
      </c>
      <c r="AV362" s="14" t="s">
        <v>83</v>
      </c>
      <c r="AW362" s="14" t="s">
        <v>36</v>
      </c>
      <c r="AX362" s="14" t="s">
        <v>81</v>
      </c>
      <c r="AY362" s="232" t="s">
        <v>152</v>
      </c>
    </row>
    <row r="363" spans="1:65" s="2" customFormat="1" ht="36" customHeight="1">
      <c r="A363" s="37"/>
      <c r="B363" s="38"/>
      <c r="C363" s="198" t="s">
        <v>520</v>
      </c>
      <c r="D363" s="198" t="s">
        <v>154</v>
      </c>
      <c r="E363" s="199" t="s">
        <v>521</v>
      </c>
      <c r="F363" s="200" t="s">
        <v>522</v>
      </c>
      <c r="G363" s="201" t="s">
        <v>219</v>
      </c>
      <c r="H363" s="202">
        <v>7.109</v>
      </c>
      <c r="I363" s="203"/>
      <c r="J363" s="204">
        <f>ROUND(I363*H363,2)</f>
        <v>0</v>
      </c>
      <c r="K363" s="200" t="s">
        <v>158</v>
      </c>
      <c r="L363" s="42"/>
      <c r="M363" s="205" t="s">
        <v>21</v>
      </c>
      <c r="N363" s="206" t="s">
        <v>45</v>
      </c>
      <c r="O363" s="68"/>
      <c r="P363" s="207">
        <f>O363*H363</f>
        <v>0</v>
      </c>
      <c r="Q363" s="207">
        <v>0</v>
      </c>
      <c r="R363" s="207">
        <f>Q363*H363</f>
        <v>0</v>
      </c>
      <c r="S363" s="207">
        <v>0</v>
      </c>
      <c r="T363" s="208">
        <f>S363*H363</f>
        <v>0</v>
      </c>
      <c r="U363" s="37"/>
      <c r="V363" s="37"/>
      <c r="W363" s="37"/>
      <c r="X363" s="37"/>
      <c r="Y363" s="37"/>
      <c r="Z363" s="37"/>
      <c r="AA363" s="37"/>
      <c r="AB363" s="37"/>
      <c r="AC363" s="37"/>
      <c r="AD363" s="37"/>
      <c r="AE363" s="37"/>
      <c r="AR363" s="209" t="s">
        <v>159</v>
      </c>
      <c r="AT363" s="209" t="s">
        <v>154</v>
      </c>
      <c r="AU363" s="209" t="s">
        <v>83</v>
      </c>
      <c r="AY363" s="19" t="s">
        <v>152</v>
      </c>
      <c r="BE363" s="210">
        <f>IF(N363="základní",J363,0)</f>
        <v>0</v>
      </c>
      <c r="BF363" s="210">
        <f>IF(N363="snížená",J363,0)</f>
        <v>0</v>
      </c>
      <c r="BG363" s="210">
        <f>IF(N363="zákl. přenesená",J363,0)</f>
        <v>0</v>
      </c>
      <c r="BH363" s="210">
        <f>IF(N363="sníž. přenesená",J363,0)</f>
        <v>0</v>
      </c>
      <c r="BI363" s="210">
        <f>IF(N363="nulová",J363,0)</f>
        <v>0</v>
      </c>
      <c r="BJ363" s="19" t="s">
        <v>81</v>
      </c>
      <c r="BK363" s="210">
        <f>ROUND(I363*H363,2)</f>
        <v>0</v>
      </c>
      <c r="BL363" s="19" t="s">
        <v>159</v>
      </c>
      <c r="BM363" s="209" t="s">
        <v>523</v>
      </c>
    </row>
    <row r="364" spans="1:65" s="13" customFormat="1">
      <c r="B364" s="211"/>
      <c r="C364" s="212"/>
      <c r="D364" s="213" t="s">
        <v>161</v>
      </c>
      <c r="E364" s="214" t="s">
        <v>21</v>
      </c>
      <c r="F364" s="215" t="s">
        <v>335</v>
      </c>
      <c r="G364" s="212"/>
      <c r="H364" s="214" t="s">
        <v>21</v>
      </c>
      <c r="I364" s="216"/>
      <c r="J364" s="212"/>
      <c r="K364" s="212"/>
      <c r="L364" s="217"/>
      <c r="M364" s="218"/>
      <c r="N364" s="219"/>
      <c r="O364" s="219"/>
      <c r="P364" s="219"/>
      <c r="Q364" s="219"/>
      <c r="R364" s="219"/>
      <c r="S364" s="219"/>
      <c r="T364" s="220"/>
      <c r="AT364" s="221" t="s">
        <v>161</v>
      </c>
      <c r="AU364" s="221" t="s">
        <v>83</v>
      </c>
      <c r="AV364" s="13" t="s">
        <v>81</v>
      </c>
      <c r="AW364" s="13" t="s">
        <v>36</v>
      </c>
      <c r="AX364" s="13" t="s">
        <v>74</v>
      </c>
      <c r="AY364" s="221" t="s">
        <v>152</v>
      </c>
    </row>
    <row r="365" spans="1:65" s="14" customFormat="1">
      <c r="B365" s="222"/>
      <c r="C365" s="223"/>
      <c r="D365" s="213" t="s">
        <v>161</v>
      </c>
      <c r="E365" s="224" t="s">
        <v>21</v>
      </c>
      <c r="F365" s="225" t="s">
        <v>519</v>
      </c>
      <c r="G365" s="223"/>
      <c r="H365" s="226">
        <v>7.109</v>
      </c>
      <c r="I365" s="227"/>
      <c r="J365" s="223"/>
      <c r="K365" s="223"/>
      <c r="L365" s="228"/>
      <c r="M365" s="229"/>
      <c r="N365" s="230"/>
      <c r="O365" s="230"/>
      <c r="P365" s="230"/>
      <c r="Q365" s="230"/>
      <c r="R365" s="230"/>
      <c r="S365" s="230"/>
      <c r="T365" s="231"/>
      <c r="AT365" s="232" t="s">
        <v>161</v>
      </c>
      <c r="AU365" s="232" t="s">
        <v>83</v>
      </c>
      <c r="AV365" s="14" t="s">
        <v>83</v>
      </c>
      <c r="AW365" s="14" t="s">
        <v>36</v>
      </c>
      <c r="AX365" s="14" t="s">
        <v>81</v>
      </c>
      <c r="AY365" s="232" t="s">
        <v>152</v>
      </c>
    </row>
    <row r="366" spans="1:65" s="2" customFormat="1" ht="36" customHeight="1">
      <c r="A366" s="37"/>
      <c r="B366" s="38"/>
      <c r="C366" s="198" t="s">
        <v>524</v>
      </c>
      <c r="D366" s="198" t="s">
        <v>154</v>
      </c>
      <c r="E366" s="199" t="s">
        <v>525</v>
      </c>
      <c r="F366" s="200" t="s">
        <v>526</v>
      </c>
      <c r="G366" s="201" t="s">
        <v>271</v>
      </c>
      <c r="H366" s="202">
        <v>15</v>
      </c>
      <c r="I366" s="203"/>
      <c r="J366" s="204">
        <f>ROUND(I366*H366,2)</f>
        <v>0</v>
      </c>
      <c r="K366" s="200" t="s">
        <v>158</v>
      </c>
      <c r="L366" s="42"/>
      <c r="M366" s="205" t="s">
        <v>21</v>
      </c>
      <c r="N366" s="206" t="s">
        <v>45</v>
      </c>
      <c r="O366" s="68"/>
      <c r="P366" s="207">
        <f>O366*H366</f>
        <v>0</v>
      </c>
      <c r="Q366" s="207">
        <v>0.11046</v>
      </c>
      <c r="R366" s="207">
        <f>Q366*H366</f>
        <v>1.6569</v>
      </c>
      <c r="S366" s="207">
        <v>0</v>
      </c>
      <c r="T366" s="208">
        <f>S366*H366</f>
        <v>0</v>
      </c>
      <c r="U366" s="37"/>
      <c r="V366" s="37"/>
      <c r="W366" s="37"/>
      <c r="X366" s="37"/>
      <c r="Y366" s="37"/>
      <c r="Z366" s="37"/>
      <c r="AA366" s="37"/>
      <c r="AB366" s="37"/>
      <c r="AC366" s="37"/>
      <c r="AD366" s="37"/>
      <c r="AE366" s="37"/>
      <c r="AR366" s="209" t="s">
        <v>159</v>
      </c>
      <c r="AT366" s="209" t="s">
        <v>154</v>
      </c>
      <c r="AU366" s="209" t="s">
        <v>83</v>
      </c>
      <c r="AY366" s="19" t="s">
        <v>152</v>
      </c>
      <c r="BE366" s="210">
        <f>IF(N366="základní",J366,0)</f>
        <v>0</v>
      </c>
      <c r="BF366" s="210">
        <f>IF(N366="snížená",J366,0)</f>
        <v>0</v>
      </c>
      <c r="BG366" s="210">
        <f>IF(N366="zákl. přenesená",J366,0)</f>
        <v>0</v>
      </c>
      <c r="BH366" s="210">
        <f>IF(N366="sníž. přenesená",J366,0)</f>
        <v>0</v>
      </c>
      <c r="BI366" s="210">
        <f>IF(N366="nulová",J366,0)</f>
        <v>0</v>
      </c>
      <c r="BJ366" s="19" t="s">
        <v>81</v>
      </c>
      <c r="BK366" s="210">
        <f>ROUND(I366*H366,2)</f>
        <v>0</v>
      </c>
      <c r="BL366" s="19" t="s">
        <v>159</v>
      </c>
      <c r="BM366" s="209" t="s">
        <v>527</v>
      </c>
    </row>
    <row r="367" spans="1:65" s="13" customFormat="1">
      <c r="B367" s="211"/>
      <c r="C367" s="212"/>
      <c r="D367" s="213" t="s">
        <v>161</v>
      </c>
      <c r="E367" s="214" t="s">
        <v>21</v>
      </c>
      <c r="F367" s="215" t="s">
        <v>335</v>
      </c>
      <c r="G367" s="212"/>
      <c r="H367" s="214" t="s">
        <v>21</v>
      </c>
      <c r="I367" s="216"/>
      <c r="J367" s="212"/>
      <c r="K367" s="212"/>
      <c r="L367" s="217"/>
      <c r="M367" s="218"/>
      <c r="N367" s="219"/>
      <c r="O367" s="219"/>
      <c r="P367" s="219"/>
      <c r="Q367" s="219"/>
      <c r="R367" s="219"/>
      <c r="S367" s="219"/>
      <c r="T367" s="220"/>
      <c r="AT367" s="221" t="s">
        <v>161</v>
      </c>
      <c r="AU367" s="221" t="s">
        <v>83</v>
      </c>
      <c r="AV367" s="13" t="s">
        <v>81</v>
      </c>
      <c r="AW367" s="13" t="s">
        <v>36</v>
      </c>
      <c r="AX367" s="13" t="s">
        <v>74</v>
      </c>
      <c r="AY367" s="221" t="s">
        <v>152</v>
      </c>
    </row>
    <row r="368" spans="1:65" s="14" customFormat="1">
      <c r="B368" s="222"/>
      <c r="C368" s="223"/>
      <c r="D368" s="213" t="s">
        <v>161</v>
      </c>
      <c r="E368" s="224" t="s">
        <v>21</v>
      </c>
      <c r="F368" s="225" t="s">
        <v>528</v>
      </c>
      <c r="G368" s="223"/>
      <c r="H368" s="226">
        <v>15</v>
      </c>
      <c r="I368" s="227"/>
      <c r="J368" s="223"/>
      <c r="K368" s="223"/>
      <c r="L368" s="228"/>
      <c r="M368" s="229"/>
      <c r="N368" s="230"/>
      <c r="O368" s="230"/>
      <c r="P368" s="230"/>
      <c r="Q368" s="230"/>
      <c r="R368" s="230"/>
      <c r="S368" s="230"/>
      <c r="T368" s="231"/>
      <c r="AT368" s="232" t="s">
        <v>161</v>
      </c>
      <c r="AU368" s="232" t="s">
        <v>83</v>
      </c>
      <c r="AV368" s="14" t="s">
        <v>83</v>
      </c>
      <c r="AW368" s="14" t="s">
        <v>36</v>
      </c>
      <c r="AX368" s="14" t="s">
        <v>81</v>
      </c>
      <c r="AY368" s="232" t="s">
        <v>152</v>
      </c>
    </row>
    <row r="369" spans="1:65" s="2" customFormat="1" ht="24" customHeight="1">
      <c r="A369" s="37"/>
      <c r="B369" s="38"/>
      <c r="C369" s="198" t="s">
        <v>529</v>
      </c>
      <c r="D369" s="198" t="s">
        <v>154</v>
      </c>
      <c r="E369" s="199" t="s">
        <v>530</v>
      </c>
      <c r="F369" s="200" t="s">
        <v>531</v>
      </c>
      <c r="G369" s="201" t="s">
        <v>219</v>
      </c>
      <c r="H369" s="202">
        <v>8.75</v>
      </c>
      <c r="I369" s="203"/>
      <c r="J369" s="204">
        <f>ROUND(I369*H369,2)</f>
        <v>0</v>
      </c>
      <c r="K369" s="200" t="s">
        <v>158</v>
      </c>
      <c r="L369" s="42"/>
      <c r="M369" s="205" t="s">
        <v>21</v>
      </c>
      <c r="N369" s="206" t="s">
        <v>45</v>
      </c>
      <c r="O369" s="68"/>
      <c r="P369" s="207">
        <f>O369*H369</f>
        <v>0</v>
      </c>
      <c r="Q369" s="207">
        <v>6.5799999999999999E-3</v>
      </c>
      <c r="R369" s="207">
        <f>Q369*H369</f>
        <v>5.7575000000000001E-2</v>
      </c>
      <c r="S369" s="207">
        <v>0</v>
      </c>
      <c r="T369" s="208">
        <f>S369*H369</f>
        <v>0</v>
      </c>
      <c r="U369" s="37"/>
      <c r="V369" s="37"/>
      <c r="W369" s="37"/>
      <c r="X369" s="37"/>
      <c r="Y369" s="37"/>
      <c r="Z369" s="37"/>
      <c r="AA369" s="37"/>
      <c r="AB369" s="37"/>
      <c r="AC369" s="37"/>
      <c r="AD369" s="37"/>
      <c r="AE369" s="37"/>
      <c r="AR369" s="209" t="s">
        <v>159</v>
      </c>
      <c r="AT369" s="209" t="s">
        <v>154</v>
      </c>
      <c r="AU369" s="209" t="s">
        <v>83</v>
      </c>
      <c r="AY369" s="19" t="s">
        <v>152</v>
      </c>
      <c r="BE369" s="210">
        <f>IF(N369="základní",J369,0)</f>
        <v>0</v>
      </c>
      <c r="BF369" s="210">
        <f>IF(N369="snížená",J369,0)</f>
        <v>0</v>
      </c>
      <c r="BG369" s="210">
        <f>IF(N369="zákl. přenesená",J369,0)</f>
        <v>0</v>
      </c>
      <c r="BH369" s="210">
        <f>IF(N369="sníž. přenesená",J369,0)</f>
        <v>0</v>
      </c>
      <c r="BI369" s="210">
        <f>IF(N369="nulová",J369,0)</f>
        <v>0</v>
      </c>
      <c r="BJ369" s="19" t="s">
        <v>81</v>
      </c>
      <c r="BK369" s="210">
        <f>ROUND(I369*H369,2)</f>
        <v>0</v>
      </c>
      <c r="BL369" s="19" t="s">
        <v>159</v>
      </c>
      <c r="BM369" s="209" t="s">
        <v>532</v>
      </c>
    </row>
    <row r="370" spans="1:65" s="13" customFormat="1">
      <c r="B370" s="211"/>
      <c r="C370" s="212"/>
      <c r="D370" s="213" t="s">
        <v>161</v>
      </c>
      <c r="E370" s="214" t="s">
        <v>21</v>
      </c>
      <c r="F370" s="215" t="s">
        <v>335</v>
      </c>
      <c r="G370" s="212"/>
      <c r="H370" s="214" t="s">
        <v>21</v>
      </c>
      <c r="I370" s="216"/>
      <c r="J370" s="212"/>
      <c r="K370" s="212"/>
      <c r="L370" s="217"/>
      <c r="M370" s="218"/>
      <c r="N370" s="219"/>
      <c r="O370" s="219"/>
      <c r="P370" s="219"/>
      <c r="Q370" s="219"/>
      <c r="R370" s="219"/>
      <c r="S370" s="219"/>
      <c r="T370" s="220"/>
      <c r="AT370" s="221" t="s">
        <v>161</v>
      </c>
      <c r="AU370" s="221" t="s">
        <v>83</v>
      </c>
      <c r="AV370" s="13" t="s">
        <v>81</v>
      </c>
      <c r="AW370" s="13" t="s">
        <v>36</v>
      </c>
      <c r="AX370" s="13" t="s">
        <v>74</v>
      </c>
      <c r="AY370" s="221" t="s">
        <v>152</v>
      </c>
    </row>
    <row r="371" spans="1:65" s="14" customFormat="1">
      <c r="B371" s="222"/>
      <c r="C371" s="223"/>
      <c r="D371" s="213" t="s">
        <v>161</v>
      </c>
      <c r="E371" s="224" t="s">
        <v>21</v>
      </c>
      <c r="F371" s="225" t="s">
        <v>533</v>
      </c>
      <c r="G371" s="223"/>
      <c r="H371" s="226">
        <v>8.75</v>
      </c>
      <c r="I371" s="227"/>
      <c r="J371" s="223"/>
      <c r="K371" s="223"/>
      <c r="L371" s="228"/>
      <c r="M371" s="229"/>
      <c r="N371" s="230"/>
      <c r="O371" s="230"/>
      <c r="P371" s="230"/>
      <c r="Q371" s="230"/>
      <c r="R371" s="230"/>
      <c r="S371" s="230"/>
      <c r="T371" s="231"/>
      <c r="AT371" s="232" t="s">
        <v>161</v>
      </c>
      <c r="AU371" s="232" t="s">
        <v>83</v>
      </c>
      <c r="AV371" s="14" t="s">
        <v>83</v>
      </c>
      <c r="AW371" s="14" t="s">
        <v>36</v>
      </c>
      <c r="AX371" s="14" t="s">
        <v>81</v>
      </c>
      <c r="AY371" s="232" t="s">
        <v>152</v>
      </c>
    </row>
    <row r="372" spans="1:65" s="2" customFormat="1" ht="24" customHeight="1">
      <c r="A372" s="37"/>
      <c r="B372" s="38"/>
      <c r="C372" s="198" t="s">
        <v>534</v>
      </c>
      <c r="D372" s="198" t="s">
        <v>154</v>
      </c>
      <c r="E372" s="199" t="s">
        <v>535</v>
      </c>
      <c r="F372" s="200" t="s">
        <v>536</v>
      </c>
      <c r="G372" s="201" t="s">
        <v>219</v>
      </c>
      <c r="H372" s="202">
        <v>8.75</v>
      </c>
      <c r="I372" s="203"/>
      <c r="J372" s="204">
        <f>ROUND(I372*H372,2)</f>
        <v>0</v>
      </c>
      <c r="K372" s="200" t="s">
        <v>158</v>
      </c>
      <c r="L372" s="42"/>
      <c r="M372" s="205" t="s">
        <v>21</v>
      </c>
      <c r="N372" s="206" t="s">
        <v>45</v>
      </c>
      <c r="O372" s="68"/>
      <c r="P372" s="207">
        <f>O372*H372</f>
        <v>0</v>
      </c>
      <c r="Q372" s="207">
        <v>0</v>
      </c>
      <c r="R372" s="207">
        <f>Q372*H372</f>
        <v>0</v>
      </c>
      <c r="S372" s="207">
        <v>0</v>
      </c>
      <c r="T372" s="208">
        <f>S372*H372</f>
        <v>0</v>
      </c>
      <c r="U372" s="37"/>
      <c r="V372" s="37"/>
      <c r="W372" s="37"/>
      <c r="X372" s="37"/>
      <c r="Y372" s="37"/>
      <c r="Z372" s="37"/>
      <c r="AA372" s="37"/>
      <c r="AB372" s="37"/>
      <c r="AC372" s="37"/>
      <c r="AD372" s="37"/>
      <c r="AE372" s="37"/>
      <c r="AR372" s="209" t="s">
        <v>159</v>
      </c>
      <c r="AT372" s="209" t="s">
        <v>154</v>
      </c>
      <c r="AU372" s="209" t="s">
        <v>83</v>
      </c>
      <c r="AY372" s="19" t="s">
        <v>152</v>
      </c>
      <c r="BE372" s="210">
        <f>IF(N372="základní",J372,0)</f>
        <v>0</v>
      </c>
      <c r="BF372" s="210">
        <f>IF(N372="snížená",J372,0)</f>
        <v>0</v>
      </c>
      <c r="BG372" s="210">
        <f>IF(N372="zákl. přenesená",J372,0)</f>
        <v>0</v>
      </c>
      <c r="BH372" s="210">
        <f>IF(N372="sníž. přenesená",J372,0)</f>
        <v>0</v>
      </c>
      <c r="BI372" s="210">
        <f>IF(N372="nulová",J372,0)</f>
        <v>0</v>
      </c>
      <c r="BJ372" s="19" t="s">
        <v>81</v>
      </c>
      <c r="BK372" s="210">
        <f>ROUND(I372*H372,2)</f>
        <v>0</v>
      </c>
      <c r="BL372" s="19" t="s">
        <v>159</v>
      </c>
      <c r="BM372" s="209" t="s">
        <v>537</v>
      </c>
    </row>
    <row r="373" spans="1:65" s="13" customFormat="1">
      <c r="B373" s="211"/>
      <c r="C373" s="212"/>
      <c r="D373" s="213" t="s">
        <v>161</v>
      </c>
      <c r="E373" s="214" t="s">
        <v>21</v>
      </c>
      <c r="F373" s="215" t="s">
        <v>335</v>
      </c>
      <c r="G373" s="212"/>
      <c r="H373" s="214" t="s">
        <v>21</v>
      </c>
      <c r="I373" s="216"/>
      <c r="J373" s="212"/>
      <c r="K373" s="212"/>
      <c r="L373" s="217"/>
      <c r="M373" s="218"/>
      <c r="N373" s="219"/>
      <c r="O373" s="219"/>
      <c r="P373" s="219"/>
      <c r="Q373" s="219"/>
      <c r="R373" s="219"/>
      <c r="S373" s="219"/>
      <c r="T373" s="220"/>
      <c r="AT373" s="221" t="s">
        <v>161</v>
      </c>
      <c r="AU373" s="221" t="s">
        <v>83</v>
      </c>
      <c r="AV373" s="13" t="s">
        <v>81</v>
      </c>
      <c r="AW373" s="13" t="s">
        <v>36</v>
      </c>
      <c r="AX373" s="13" t="s">
        <v>74</v>
      </c>
      <c r="AY373" s="221" t="s">
        <v>152</v>
      </c>
    </row>
    <row r="374" spans="1:65" s="14" customFormat="1">
      <c r="B374" s="222"/>
      <c r="C374" s="223"/>
      <c r="D374" s="213" t="s">
        <v>161</v>
      </c>
      <c r="E374" s="224" t="s">
        <v>21</v>
      </c>
      <c r="F374" s="225" t="s">
        <v>533</v>
      </c>
      <c r="G374" s="223"/>
      <c r="H374" s="226">
        <v>8.75</v>
      </c>
      <c r="I374" s="227"/>
      <c r="J374" s="223"/>
      <c r="K374" s="223"/>
      <c r="L374" s="228"/>
      <c r="M374" s="229"/>
      <c r="N374" s="230"/>
      <c r="O374" s="230"/>
      <c r="P374" s="230"/>
      <c r="Q374" s="230"/>
      <c r="R374" s="230"/>
      <c r="S374" s="230"/>
      <c r="T374" s="231"/>
      <c r="AT374" s="232" t="s">
        <v>161</v>
      </c>
      <c r="AU374" s="232" t="s">
        <v>83</v>
      </c>
      <c r="AV374" s="14" t="s">
        <v>83</v>
      </c>
      <c r="AW374" s="14" t="s">
        <v>36</v>
      </c>
      <c r="AX374" s="14" t="s">
        <v>81</v>
      </c>
      <c r="AY374" s="232" t="s">
        <v>152</v>
      </c>
    </row>
    <row r="375" spans="1:65" s="12" customFormat="1" ht="22.9" customHeight="1">
      <c r="B375" s="182"/>
      <c r="C375" s="183"/>
      <c r="D375" s="184" t="s">
        <v>73</v>
      </c>
      <c r="E375" s="196" t="s">
        <v>538</v>
      </c>
      <c r="F375" s="196" t="s">
        <v>539</v>
      </c>
      <c r="G375" s="183"/>
      <c r="H375" s="183"/>
      <c r="I375" s="186"/>
      <c r="J375" s="197">
        <f>BK375</f>
        <v>0</v>
      </c>
      <c r="K375" s="183"/>
      <c r="L375" s="188"/>
      <c r="M375" s="189"/>
      <c r="N375" s="190"/>
      <c r="O375" s="190"/>
      <c r="P375" s="191">
        <f>SUM(P376:P521)</f>
        <v>0</v>
      </c>
      <c r="Q375" s="190"/>
      <c r="R375" s="191">
        <f>SUM(R376:R521)</f>
        <v>15.599821380000002</v>
      </c>
      <c r="S375" s="190"/>
      <c r="T375" s="192">
        <f>SUM(T376:T521)</f>
        <v>0</v>
      </c>
      <c r="AR375" s="193" t="s">
        <v>81</v>
      </c>
      <c r="AT375" s="194" t="s">
        <v>73</v>
      </c>
      <c r="AU375" s="194" t="s">
        <v>81</v>
      </c>
      <c r="AY375" s="193" t="s">
        <v>152</v>
      </c>
      <c r="BK375" s="195">
        <f>SUM(BK376:BK521)</f>
        <v>0</v>
      </c>
    </row>
    <row r="376" spans="1:65" s="2" customFormat="1" ht="24" customHeight="1">
      <c r="A376" s="37"/>
      <c r="B376" s="38"/>
      <c r="C376" s="198" t="s">
        <v>540</v>
      </c>
      <c r="D376" s="198" t="s">
        <v>154</v>
      </c>
      <c r="E376" s="199" t="s">
        <v>541</v>
      </c>
      <c r="F376" s="200" t="s">
        <v>542</v>
      </c>
      <c r="G376" s="201" t="s">
        <v>219</v>
      </c>
      <c r="H376" s="202">
        <v>171.1</v>
      </c>
      <c r="I376" s="203"/>
      <c r="J376" s="204">
        <f>ROUND(I376*H376,2)</f>
        <v>0</v>
      </c>
      <c r="K376" s="200" t="s">
        <v>21</v>
      </c>
      <c r="L376" s="42"/>
      <c r="M376" s="205" t="s">
        <v>21</v>
      </c>
      <c r="N376" s="206" t="s">
        <v>45</v>
      </c>
      <c r="O376" s="68"/>
      <c r="P376" s="207">
        <f>O376*H376</f>
        <v>0</v>
      </c>
      <c r="Q376" s="207">
        <v>2.5999999999999998E-4</v>
      </c>
      <c r="R376" s="207">
        <f>Q376*H376</f>
        <v>4.4485999999999998E-2</v>
      </c>
      <c r="S376" s="207">
        <v>0</v>
      </c>
      <c r="T376" s="208">
        <f>S376*H376</f>
        <v>0</v>
      </c>
      <c r="U376" s="37"/>
      <c r="V376" s="37"/>
      <c r="W376" s="37"/>
      <c r="X376" s="37"/>
      <c r="Y376" s="37"/>
      <c r="Z376" s="37"/>
      <c r="AA376" s="37"/>
      <c r="AB376" s="37"/>
      <c r="AC376" s="37"/>
      <c r="AD376" s="37"/>
      <c r="AE376" s="37"/>
      <c r="AR376" s="209" t="s">
        <v>159</v>
      </c>
      <c r="AT376" s="209" t="s">
        <v>154</v>
      </c>
      <c r="AU376" s="209" t="s">
        <v>83</v>
      </c>
      <c r="AY376" s="19" t="s">
        <v>152</v>
      </c>
      <c r="BE376" s="210">
        <f>IF(N376="základní",J376,0)</f>
        <v>0</v>
      </c>
      <c r="BF376" s="210">
        <f>IF(N376="snížená",J376,0)</f>
        <v>0</v>
      </c>
      <c r="BG376" s="210">
        <f>IF(N376="zákl. přenesená",J376,0)</f>
        <v>0</v>
      </c>
      <c r="BH376" s="210">
        <f>IF(N376="sníž. přenesená",J376,0)</f>
        <v>0</v>
      </c>
      <c r="BI376" s="210">
        <f>IF(N376="nulová",J376,0)</f>
        <v>0</v>
      </c>
      <c r="BJ376" s="19" t="s">
        <v>81</v>
      </c>
      <c r="BK376" s="210">
        <f>ROUND(I376*H376,2)</f>
        <v>0</v>
      </c>
      <c r="BL376" s="19" t="s">
        <v>159</v>
      </c>
      <c r="BM376" s="209" t="s">
        <v>543</v>
      </c>
    </row>
    <row r="377" spans="1:65" s="13" customFormat="1">
      <c r="B377" s="211"/>
      <c r="C377" s="212"/>
      <c r="D377" s="213" t="s">
        <v>161</v>
      </c>
      <c r="E377" s="214" t="s">
        <v>21</v>
      </c>
      <c r="F377" s="215" t="s">
        <v>544</v>
      </c>
      <c r="G377" s="212"/>
      <c r="H377" s="214" t="s">
        <v>21</v>
      </c>
      <c r="I377" s="216"/>
      <c r="J377" s="212"/>
      <c r="K377" s="212"/>
      <c r="L377" s="217"/>
      <c r="M377" s="218"/>
      <c r="N377" s="219"/>
      <c r="O377" s="219"/>
      <c r="P377" s="219"/>
      <c r="Q377" s="219"/>
      <c r="R377" s="219"/>
      <c r="S377" s="219"/>
      <c r="T377" s="220"/>
      <c r="AT377" s="221" t="s">
        <v>161</v>
      </c>
      <c r="AU377" s="221" t="s">
        <v>83</v>
      </c>
      <c r="AV377" s="13" t="s">
        <v>81</v>
      </c>
      <c r="AW377" s="13" t="s">
        <v>36</v>
      </c>
      <c r="AX377" s="13" t="s">
        <v>74</v>
      </c>
      <c r="AY377" s="221" t="s">
        <v>152</v>
      </c>
    </row>
    <row r="378" spans="1:65" s="13" customFormat="1">
      <c r="B378" s="211"/>
      <c r="C378" s="212"/>
      <c r="D378" s="213" t="s">
        <v>161</v>
      </c>
      <c r="E378" s="214" t="s">
        <v>21</v>
      </c>
      <c r="F378" s="215" t="s">
        <v>545</v>
      </c>
      <c r="G378" s="212"/>
      <c r="H378" s="214" t="s">
        <v>21</v>
      </c>
      <c r="I378" s="216"/>
      <c r="J378" s="212"/>
      <c r="K378" s="212"/>
      <c r="L378" s="217"/>
      <c r="M378" s="218"/>
      <c r="N378" s="219"/>
      <c r="O378" s="219"/>
      <c r="P378" s="219"/>
      <c r="Q378" s="219"/>
      <c r="R378" s="219"/>
      <c r="S378" s="219"/>
      <c r="T378" s="220"/>
      <c r="AT378" s="221" t="s">
        <v>161</v>
      </c>
      <c r="AU378" s="221" t="s">
        <v>83</v>
      </c>
      <c r="AV378" s="13" t="s">
        <v>81</v>
      </c>
      <c r="AW378" s="13" t="s">
        <v>36</v>
      </c>
      <c r="AX378" s="13" t="s">
        <v>74</v>
      </c>
      <c r="AY378" s="221" t="s">
        <v>152</v>
      </c>
    </row>
    <row r="379" spans="1:65" s="14" customFormat="1">
      <c r="B379" s="222"/>
      <c r="C379" s="223"/>
      <c r="D379" s="213" t="s">
        <v>161</v>
      </c>
      <c r="E379" s="224" t="s">
        <v>21</v>
      </c>
      <c r="F379" s="225" t="s">
        <v>546</v>
      </c>
      <c r="G379" s="223"/>
      <c r="H379" s="226">
        <v>123</v>
      </c>
      <c r="I379" s="227"/>
      <c r="J379" s="223"/>
      <c r="K379" s="223"/>
      <c r="L379" s="228"/>
      <c r="M379" s="229"/>
      <c r="N379" s="230"/>
      <c r="O379" s="230"/>
      <c r="P379" s="230"/>
      <c r="Q379" s="230"/>
      <c r="R379" s="230"/>
      <c r="S379" s="230"/>
      <c r="T379" s="231"/>
      <c r="AT379" s="232" t="s">
        <v>161</v>
      </c>
      <c r="AU379" s="232" t="s">
        <v>83</v>
      </c>
      <c r="AV379" s="14" t="s">
        <v>83</v>
      </c>
      <c r="AW379" s="14" t="s">
        <v>36</v>
      </c>
      <c r="AX379" s="14" t="s">
        <v>74</v>
      </c>
      <c r="AY379" s="232" t="s">
        <v>152</v>
      </c>
    </row>
    <row r="380" spans="1:65" s="14" customFormat="1">
      <c r="B380" s="222"/>
      <c r="C380" s="223"/>
      <c r="D380" s="213" t="s">
        <v>161</v>
      </c>
      <c r="E380" s="224" t="s">
        <v>21</v>
      </c>
      <c r="F380" s="225" t="s">
        <v>547</v>
      </c>
      <c r="G380" s="223"/>
      <c r="H380" s="226">
        <v>48.1</v>
      </c>
      <c r="I380" s="227"/>
      <c r="J380" s="223"/>
      <c r="K380" s="223"/>
      <c r="L380" s="228"/>
      <c r="M380" s="229"/>
      <c r="N380" s="230"/>
      <c r="O380" s="230"/>
      <c r="P380" s="230"/>
      <c r="Q380" s="230"/>
      <c r="R380" s="230"/>
      <c r="S380" s="230"/>
      <c r="T380" s="231"/>
      <c r="AT380" s="232" t="s">
        <v>161</v>
      </c>
      <c r="AU380" s="232" t="s">
        <v>83</v>
      </c>
      <c r="AV380" s="14" t="s">
        <v>83</v>
      </c>
      <c r="AW380" s="14" t="s">
        <v>36</v>
      </c>
      <c r="AX380" s="14" t="s">
        <v>74</v>
      </c>
      <c r="AY380" s="232" t="s">
        <v>152</v>
      </c>
    </row>
    <row r="381" spans="1:65" s="15" customFormat="1">
      <c r="B381" s="233"/>
      <c r="C381" s="234"/>
      <c r="D381" s="213" t="s">
        <v>161</v>
      </c>
      <c r="E381" s="235" t="s">
        <v>21</v>
      </c>
      <c r="F381" s="236" t="s">
        <v>184</v>
      </c>
      <c r="G381" s="234"/>
      <c r="H381" s="237">
        <v>171.1</v>
      </c>
      <c r="I381" s="238"/>
      <c r="J381" s="234"/>
      <c r="K381" s="234"/>
      <c r="L381" s="239"/>
      <c r="M381" s="240"/>
      <c r="N381" s="241"/>
      <c r="O381" s="241"/>
      <c r="P381" s="241"/>
      <c r="Q381" s="241"/>
      <c r="R381" s="241"/>
      <c r="S381" s="241"/>
      <c r="T381" s="242"/>
      <c r="AT381" s="243" t="s">
        <v>161</v>
      </c>
      <c r="AU381" s="243" t="s">
        <v>83</v>
      </c>
      <c r="AV381" s="15" t="s">
        <v>159</v>
      </c>
      <c r="AW381" s="15" t="s">
        <v>36</v>
      </c>
      <c r="AX381" s="15" t="s">
        <v>81</v>
      </c>
      <c r="AY381" s="243" t="s">
        <v>152</v>
      </c>
    </row>
    <row r="382" spans="1:65" s="2" customFormat="1" ht="24" customHeight="1">
      <c r="A382" s="37"/>
      <c r="B382" s="38"/>
      <c r="C382" s="198" t="s">
        <v>538</v>
      </c>
      <c r="D382" s="198" t="s">
        <v>154</v>
      </c>
      <c r="E382" s="199" t="s">
        <v>548</v>
      </c>
      <c r="F382" s="200" t="s">
        <v>549</v>
      </c>
      <c r="G382" s="201" t="s">
        <v>219</v>
      </c>
      <c r="H382" s="202">
        <v>2.76</v>
      </c>
      <c r="I382" s="203"/>
      <c r="J382" s="204">
        <f>ROUND(I382*H382,2)</f>
        <v>0</v>
      </c>
      <c r="K382" s="200" t="s">
        <v>158</v>
      </c>
      <c r="L382" s="42"/>
      <c r="M382" s="205" t="s">
        <v>21</v>
      </c>
      <c r="N382" s="206" t="s">
        <v>45</v>
      </c>
      <c r="O382" s="68"/>
      <c r="P382" s="207">
        <f>O382*H382</f>
        <v>0</v>
      </c>
      <c r="Q382" s="207">
        <v>2.5999999999999998E-4</v>
      </c>
      <c r="R382" s="207">
        <f>Q382*H382</f>
        <v>7.1759999999999988E-4</v>
      </c>
      <c r="S382" s="207">
        <v>0</v>
      </c>
      <c r="T382" s="208">
        <f>S382*H382</f>
        <v>0</v>
      </c>
      <c r="U382" s="37"/>
      <c r="V382" s="37"/>
      <c r="W382" s="37"/>
      <c r="X382" s="37"/>
      <c r="Y382" s="37"/>
      <c r="Z382" s="37"/>
      <c r="AA382" s="37"/>
      <c r="AB382" s="37"/>
      <c r="AC382" s="37"/>
      <c r="AD382" s="37"/>
      <c r="AE382" s="37"/>
      <c r="AR382" s="209" t="s">
        <v>159</v>
      </c>
      <c r="AT382" s="209" t="s">
        <v>154</v>
      </c>
      <c r="AU382" s="209" t="s">
        <v>83</v>
      </c>
      <c r="AY382" s="19" t="s">
        <v>152</v>
      </c>
      <c r="BE382" s="210">
        <f>IF(N382="základní",J382,0)</f>
        <v>0</v>
      </c>
      <c r="BF382" s="210">
        <f>IF(N382="snížená",J382,0)</f>
        <v>0</v>
      </c>
      <c r="BG382" s="210">
        <f>IF(N382="zákl. přenesená",J382,0)</f>
        <v>0</v>
      </c>
      <c r="BH382" s="210">
        <f>IF(N382="sníž. přenesená",J382,0)</f>
        <v>0</v>
      </c>
      <c r="BI382" s="210">
        <f>IF(N382="nulová",J382,0)</f>
        <v>0</v>
      </c>
      <c r="BJ382" s="19" t="s">
        <v>81</v>
      </c>
      <c r="BK382" s="210">
        <f>ROUND(I382*H382,2)</f>
        <v>0</v>
      </c>
      <c r="BL382" s="19" t="s">
        <v>159</v>
      </c>
      <c r="BM382" s="209" t="s">
        <v>550</v>
      </c>
    </row>
    <row r="383" spans="1:65" s="13" customFormat="1">
      <c r="B383" s="211"/>
      <c r="C383" s="212"/>
      <c r="D383" s="213" t="s">
        <v>161</v>
      </c>
      <c r="E383" s="214" t="s">
        <v>21</v>
      </c>
      <c r="F383" s="215" t="s">
        <v>335</v>
      </c>
      <c r="G383" s="212"/>
      <c r="H383" s="214" t="s">
        <v>21</v>
      </c>
      <c r="I383" s="216"/>
      <c r="J383" s="212"/>
      <c r="K383" s="212"/>
      <c r="L383" s="217"/>
      <c r="M383" s="218"/>
      <c r="N383" s="219"/>
      <c r="O383" s="219"/>
      <c r="P383" s="219"/>
      <c r="Q383" s="219"/>
      <c r="R383" s="219"/>
      <c r="S383" s="219"/>
      <c r="T383" s="220"/>
      <c r="AT383" s="221" t="s">
        <v>161</v>
      </c>
      <c r="AU383" s="221" t="s">
        <v>83</v>
      </c>
      <c r="AV383" s="13" t="s">
        <v>81</v>
      </c>
      <c r="AW383" s="13" t="s">
        <v>36</v>
      </c>
      <c r="AX383" s="13" t="s">
        <v>74</v>
      </c>
      <c r="AY383" s="221" t="s">
        <v>152</v>
      </c>
    </row>
    <row r="384" spans="1:65" s="14" customFormat="1">
      <c r="B384" s="222"/>
      <c r="C384" s="223"/>
      <c r="D384" s="213" t="s">
        <v>161</v>
      </c>
      <c r="E384" s="224" t="s">
        <v>21</v>
      </c>
      <c r="F384" s="225" t="s">
        <v>551</v>
      </c>
      <c r="G384" s="223"/>
      <c r="H384" s="226">
        <v>2.76</v>
      </c>
      <c r="I384" s="227"/>
      <c r="J384" s="223"/>
      <c r="K384" s="223"/>
      <c r="L384" s="228"/>
      <c r="M384" s="229"/>
      <c r="N384" s="230"/>
      <c r="O384" s="230"/>
      <c r="P384" s="230"/>
      <c r="Q384" s="230"/>
      <c r="R384" s="230"/>
      <c r="S384" s="230"/>
      <c r="T384" s="231"/>
      <c r="AT384" s="232" t="s">
        <v>161</v>
      </c>
      <c r="AU384" s="232" t="s">
        <v>83</v>
      </c>
      <c r="AV384" s="14" t="s">
        <v>83</v>
      </c>
      <c r="AW384" s="14" t="s">
        <v>36</v>
      </c>
      <c r="AX384" s="14" t="s">
        <v>81</v>
      </c>
      <c r="AY384" s="232" t="s">
        <v>152</v>
      </c>
    </row>
    <row r="385" spans="1:65" s="2" customFormat="1" ht="36" customHeight="1">
      <c r="A385" s="37"/>
      <c r="B385" s="38"/>
      <c r="C385" s="198" t="s">
        <v>552</v>
      </c>
      <c r="D385" s="198" t="s">
        <v>154</v>
      </c>
      <c r="E385" s="199" t="s">
        <v>553</v>
      </c>
      <c r="F385" s="200" t="s">
        <v>554</v>
      </c>
      <c r="G385" s="201" t="s">
        <v>219</v>
      </c>
      <c r="H385" s="202">
        <v>95.1</v>
      </c>
      <c r="I385" s="203"/>
      <c r="J385" s="204">
        <f>ROUND(I385*H385,2)</f>
        <v>0</v>
      </c>
      <c r="K385" s="200" t="s">
        <v>158</v>
      </c>
      <c r="L385" s="42"/>
      <c r="M385" s="205" t="s">
        <v>21</v>
      </c>
      <c r="N385" s="206" t="s">
        <v>45</v>
      </c>
      <c r="O385" s="68"/>
      <c r="P385" s="207">
        <f>O385*H385</f>
        <v>0</v>
      </c>
      <c r="Q385" s="207">
        <v>1.103E-2</v>
      </c>
      <c r="R385" s="207">
        <f>Q385*H385</f>
        <v>1.048953</v>
      </c>
      <c r="S385" s="207">
        <v>0</v>
      </c>
      <c r="T385" s="208">
        <f>S385*H385</f>
        <v>0</v>
      </c>
      <c r="U385" s="37"/>
      <c r="V385" s="37"/>
      <c r="W385" s="37"/>
      <c r="X385" s="37"/>
      <c r="Y385" s="37"/>
      <c r="Z385" s="37"/>
      <c r="AA385" s="37"/>
      <c r="AB385" s="37"/>
      <c r="AC385" s="37"/>
      <c r="AD385" s="37"/>
      <c r="AE385" s="37"/>
      <c r="AR385" s="209" t="s">
        <v>159</v>
      </c>
      <c r="AT385" s="209" t="s">
        <v>154</v>
      </c>
      <c r="AU385" s="209" t="s">
        <v>83</v>
      </c>
      <c r="AY385" s="19" t="s">
        <v>152</v>
      </c>
      <c r="BE385" s="210">
        <f>IF(N385="základní",J385,0)</f>
        <v>0</v>
      </c>
      <c r="BF385" s="210">
        <f>IF(N385="snížená",J385,0)</f>
        <v>0</v>
      </c>
      <c r="BG385" s="210">
        <f>IF(N385="zákl. přenesená",J385,0)</f>
        <v>0</v>
      </c>
      <c r="BH385" s="210">
        <f>IF(N385="sníž. přenesená",J385,0)</f>
        <v>0</v>
      </c>
      <c r="BI385" s="210">
        <f>IF(N385="nulová",J385,0)</f>
        <v>0</v>
      </c>
      <c r="BJ385" s="19" t="s">
        <v>81</v>
      </c>
      <c r="BK385" s="210">
        <f>ROUND(I385*H385,2)</f>
        <v>0</v>
      </c>
      <c r="BL385" s="19" t="s">
        <v>159</v>
      </c>
      <c r="BM385" s="209" t="s">
        <v>555</v>
      </c>
    </row>
    <row r="386" spans="1:65" s="13" customFormat="1">
      <c r="B386" s="211"/>
      <c r="C386" s="212"/>
      <c r="D386" s="213" t="s">
        <v>161</v>
      </c>
      <c r="E386" s="214" t="s">
        <v>21</v>
      </c>
      <c r="F386" s="215" t="s">
        <v>556</v>
      </c>
      <c r="G386" s="212"/>
      <c r="H386" s="214" t="s">
        <v>21</v>
      </c>
      <c r="I386" s="216"/>
      <c r="J386" s="212"/>
      <c r="K386" s="212"/>
      <c r="L386" s="217"/>
      <c r="M386" s="218"/>
      <c r="N386" s="219"/>
      <c r="O386" s="219"/>
      <c r="P386" s="219"/>
      <c r="Q386" s="219"/>
      <c r="R386" s="219"/>
      <c r="S386" s="219"/>
      <c r="T386" s="220"/>
      <c r="AT386" s="221" t="s">
        <v>161</v>
      </c>
      <c r="AU386" s="221" t="s">
        <v>83</v>
      </c>
      <c r="AV386" s="13" t="s">
        <v>81</v>
      </c>
      <c r="AW386" s="13" t="s">
        <v>36</v>
      </c>
      <c r="AX386" s="13" t="s">
        <v>74</v>
      </c>
      <c r="AY386" s="221" t="s">
        <v>152</v>
      </c>
    </row>
    <row r="387" spans="1:65" s="13" customFormat="1">
      <c r="B387" s="211"/>
      <c r="C387" s="212"/>
      <c r="D387" s="213" t="s">
        <v>161</v>
      </c>
      <c r="E387" s="214" t="s">
        <v>21</v>
      </c>
      <c r="F387" s="215" t="s">
        <v>557</v>
      </c>
      <c r="G387" s="212"/>
      <c r="H387" s="214" t="s">
        <v>21</v>
      </c>
      <c r="I387" s="216"/>
      <c r="J387" s="212"/>
      <c r="K387" s="212"/>
      <c r="L387" s="217"/>
      <c r="M387" s="218"/>
      <c r="N387" s="219"/>
      <c r="O387" s="219"/>
      <c r="P387" s="219"/>
      <c r="Q387" s="219"/>
      <c r="R387" s="219"/>
      <c r="S387" s="219"/>
      <c r="T387" s="220"/>
      <c r="AT387" s="221" t="s">
        <v>161</v>
      </c>
      <c r="AU387" s="221" t="s">
        <v>83</v>
      </c>
      <c r="AV387" s="13" t="s">
        <v>81</v>
      </c>
      <c r="AW387" s="13" t="s">
        <v>36</v>
      </c>
      <c r="AX387" s="13" t="s">
        <v>74</v>
      </c>
      <c r="AY387" s="221" t="s">
        <v>152</v>
      </c>
    </row>
    <row r="388" spans="1:65" s="14" customFormat="1">
      <c r="B388" s="222"/>
      <c r="C388" s="223"/>
      <c r="D388" s="213" t="s">
        <v>161</v>
      </c>
      <c r="E388" s="224" t="s">
        <v>21</v>
      </c>
      <c r="F388" s="225" t="s">
        <v>558</v>
      </c>
      <c r="G388" s="223"/>
      <c r="H388" s="226">
        <v>48.9</v>
      </c>
      <c r="I388" s="227"/>
      <c r="J388" s="223"/>
      <c r="K388" s="223"/>
      <c r="L388" s="228"/>
      <c r="M388" s="229"/>
      <c r="N388" s="230"/>
      <c r="O388" s="230"/>
      <c r="P388" s="230"/>
      <c r="Q388" s="230"/>
      <c r="R388" s="230"/>
      <c r="S388" s="230"/>
      <c r="T388" s="231"/>
      <c r="AT388" s="232" t="s">
        <v>161</v>
      </c>
      <c r="AU388" s="232" t="s">
        <v>83</v>
      </c>
      <c r="AV388" s="14" t="s">
        <v>83</v>
      </c>
      <c r="AW388" s="14" t="s">
        <v>36</v>
      </c>
      <c r="AX388" s="14" t="s">
        <v>74</v>
      </c>
      <c r="AY388" s="232" t="s">
        <v>152</v>
      </c>
    </row>
    <row r="389" spans="1:65" s="14" customFormat="1">
      <c r="B389" s="222"/>
      <c r="C389" s="223"/>
      <c r="D389" s="213" t="s">
        <v>161</v>
      </c>
      <c r="E389" s="224" t="s">
        <v>21</v>
      </c>
      <c r="F389" s="225" t="s">
        <v>559</v>
      </c>
      <c r="G389" s="223"/>
      <c r="H389" s="226">
        <v>46.2</v>
      </c>
      <c r="I389" s="227"/>
      <c r="J389" s="223"/>
      <c r="K389" s="223"/>
      <c r="L389" s="228"/>
      <c r="M389" s="229"/>
      <c r="N389" s="230"/>
      <c r="O389" s="230"/>
      <c r="P389" s="230"/>
      <c r="Q389" s="230"/>
      <c r="R389" s="230"/>
      <c r="S389" s="230"/>
      <c r="T389" s="231"/>
      <c r="AT389" s="232" t="s">
        <v>161</v>
      </c>
      <c r="AU389" s="232" t="s">
        <v>83</v>
      </c>
      <c r="AV389" s="14" t="s">
        <v>83</v>
      </c>
      <c r="AW389" s="14" t="s">
        <v>36</v>
      </c>
      <c r="AX389" s="14" t="s">
        <v>74</v>
      </c>
      <c r="AY389" s="232" t="s">
        <v>152</v>
      </c>
    </row>
    <row r="390" spans="1:65" s="15" customFormat="1">
      <c r="B390" s="233"/>
      <c r="C390" s="234"/>
      <c r="D390" s="213" t="s">
        <v>161</v>
      </c>
      <c r="E390" s="235" t="s">
        <v>21</v>
      </c>
      <c r="F390" s="236" t="s">
        <v>184</v>
      </c>
      <c r="G390" s="234"/>
      <c r="H390" s="237">
        <v>95.1</v>
      </c>
      <c r="I390" s="238"/>
      <c r="J390" s="234"/>
      <c r="K390" s="234"/>
      <c r="L390" s="239"/>
      <c r="M390" s="240"/>
      <c r="N390" s="241"/>
      <c r="O390" s="241"/>
      <c r="P390" s="241"/>
      <c r="Q390" s="241"/>
      <c r="R390" s="241"/>
      <c r="S390" s="241"/>
      <c r="T390" s="242"/>
      <c r="AT390" s="243" t="s">
        <v>161</v>
      </c>
      <c r="AU390" s="243" t="s">
        <v>83</v>
      </c>
      <c r="AV390" s="15" t="s">
        <v>159</v>
      </c>
      <c r="AW390" s="15" t="s">
        <v>36</v>
      </c>
      <c r="AX390" s="15" t="s">
        <v>81</v>
      </c>
      <c r="AY390" s="243" t="s">
        <v>152</v>
      </c>
    </row>
    <row r="391" spans="1:65" s="2" customFormat="1" ht="48" customHeight="1">
      <c r="A391" s="37"/>
      <c r="B391" s="38"/>
      <c r="C391" s="198" t="s">
        <v>560</v>
      </c>
      <c r="D391" s="198" t="s">
        <v>154</v>
      </c>
      <c r="E391" s="199" t="s">
        <v>561</v>
      </c>
      <c r="F391" s="200" t="s">
        <v>562</v>
      </c>
      <c r="G391" s="201" t="s">
        <v>219</v>
      </c>
      <c r="H391" s="202">
        <v>95.1</v>
      </c>
      <c r="I391" s="203"/>
      <c r="J391" s="204">
        <f>ROUND(I391*H391,2)</f>
        <v>0</v>
      </c>
      <c r="K391" s="200" t="s">
        <v>158</v>
      </c>
      <c r="L391" s="42"/>
      <c r="M391" s="205" t="s">
        <v>21</v>
      </c>
      <c r="N391" s="206" t="s">
        <v>45</v>
      </c>
      <c r="O391" s="68"/>
      <c r="P391" s="207">
        <f>O391*H391</f>
        <v>0</v>
      </c>
      <c r="Q391" s="207">
        <v>5.5199999999999997E-3</v>
      </c>
      <c r="R391" s="207">
        <f>Q391*H391</f>
        <v>0.52495199999999997</v>
      </c>
      <c r="S391" s="207">
        <v>0</v>
      </c>
      <c r="T391" s="208">
        <f>S391*H391</f>
        <v>0</v>
      </c>
      <c r="U391" s="37"/>
      <c r="V391" s="37"/>
      <c r="W391" s="37"/>
      <c r="X391" s="37"/>
      <c r="Y391" s="37"/>
      <c r="Z391" s="37"/>
      <c r="AA391" s="37"/>
      <c r="AB391" s="37"/>
      <c r="AC391" s="37"/>
      <c r="AD391" s="37"/>
      <c r="AE391" s="37"/>
      <c r="AR391" s="209" t="s">
        <v>159</v>
      </c>
      <c r="AT391" s="209" t="s">
        <v>154</v>
      </c>
      <c r="AU391" s="209" t="s">
        <v>83</v>
      </c>
      <c r="AY391" s="19" t="s">
        <v>152</v>
      </c>
      <c r="BE391" s="210">
        <f>IF(N391="základní",J391,0)</f>
        <v>0</v>
      </c>
      <c r="BF391" s="210">
        <f>IF(N391="snížená",J391,0)</f>
        <v>0</v>
      </c>
      <c r="BG391" s="210">
        <f>IF(N391="zákl. přenesená",J391,0)</f>
        <v>0</v>
      </c>
      <c r="BH391" s="210">
        <f>IF(N391="sníž. přenesená",J391,0)</f>
        <v>0</v>
      </c>
      <c r="BI391" s="210">
        <f>IF(N391="nulová",J391,0)</f>
        <v>0</v>
      </c>
      <c r="BJ391" s="19" t="s">
        <v>81</v>
      </c>
      <c r="BK391" s="210">
        <f>ROUND(I391*H391,2)</f>
        <v>0</v>
      </c>
      <c r="BL391" s="19" t="s">
        <v>159</v>
      </c>
      <c r="BM391" s="209" t="s">
        <v>563</v>
      </c>
    </row>
    <row r="392" spans="1:65" s="13" customFormat="1">
      <c r="B392" s="211"/>
      <c r="C392" s="212"/>
      <c r="D392" s="213" t="s">
        <v>161</v>
      </c>
      <c r="E392" s="214" t="s">
        <v>21</v>
      </c>
      <c r="F392" s="215" t="s">
        <v>556</v>
      </c>
      <c r="G392" s="212"/>
      <c r="H392" s="214" t="s">
        <v>21</v>
      </c>
      <c r="I392" s="216"/>
      <c r="J392" s="212"/>
      <c r="K392" s="212"/>
      <c r="L392" s="217"/>
      <c r="M392" s="218"/>
      <c r="N392" s="219"/>
      <c r="O392" s="219"/>
      <c r="P392" s="219"/>
      <c r="Q392" s="219"/>
      <c r="R392" s="219"/>
      <c r="S392" s="219"/>
      <c r="T392" s="220"/>
      <c r="AT392" s="221" t="s">
        <v>161</v>
      </c>
      <c r="AU392" s="221" t="s">
        <v>83</v>
      </c>
      <c r="AV392" s="13" t="s">
        <v>81</v>
      </c>
      <c r="AW392" s="13" t="s">
        <v>36</v>
      </c>
      <c r="AX392" s="13" t="s">
        <v>74</v>
      </c>
      <c r="AY392" s="221" t="s">
        <v>152</v>
      </c>
    </row>
    <row r="393" spans="1:65" s="13" customFormat="1">
      <c r="B393" s="211"/>
      <c r="C393" s="212"/>
      <c r="D393" s="213" t="s">
        <v>161</v>
      </c>
      <c r="E393" s="214" t="s">
        <v>21</v>
      </c>
      <c r="F393" s="215" t="s">
        <v>564</v>
      </c>
      <c r="G393" s="212"/>
      <c r="H393" s="214" t="s">
        <v>21</v>
      </c>
      <c r="I393" s="216"/>
      <c r="J393" s="212"/>
      <c r="K393" s="212"/>
      <c r="L393" s="217"/>
      <c r="M393" s="218"/>
      <c r="N393" s="219"/>
      <c r="O393" s="219"/>
      <c r="P393" s="219"/>
      <c r="Q393" s="219"/>
      <c r="R393" s="219"/>
      <c r="S393" s="219"/>
      <c r="T393" s="220"/>
      <c r="AT393" s="221" t="s">
        <v>161</v>
      </c>
      <c r="AU393" s="221" t="s">
        <v>83</v>
      </c>
      <c r="AV393" s="13" t="s">
        <v>81</v>
      </c>
      <c r="AW393" s="13" t="s">
        <v>36</v>
      </c>
      <c r="AX393" s="13" t="s">
        <v>74</v>
      </c>
      <c r="AY393" s="221" t="s">
        <v>152</v>
      </c>
    </row>
    <row r="394" spans="1:65" s="14" customFormat="1">
      <c r="B394" s="222"/>
      <c r="C394" s="223"/>
      <c r="D394" s="213" t="s">
        <v>161</v>
      </c>
      <c r="E394" s="224" t="s">
        <v>21</v>
      </c>
      <c r="F394" s="225" t="s">
        <v>558</v>
      </c>
      <c r="G394" s="223"/>
      <c r="H394" s="226">
        <v>48.9</v>
      </c>
      <c r="I394" s="227"/>
      <c r="J394" s="223"/>
      <c r="K394" s="223"/>
      <c r="L394" s="228"/>
      <c r="M394" s="229"/>
      <c r="N394" s="230"/>
      <c r="O394" s="230"/>
      <c r="P394" s="230"/>
      <c r="Q394" s="230"/>
      <c r="R394" s="230"/>
      <c r="S394" s="230"/>
      <c r="T394" s="231"/>
      <c r="AT394" s="232" t="s">
        <v>161</v>
      </c>
      <c r="AU394" s="232" t="s">
        <v>83</v>
      </c>
      <c r="AV394" s="14" t="s">
        <v>83</v>
      </c>
      <c r="AW394" s="14" t="s">
        <v>36</v>
      </c>
      <c r="AX394" s="14" t="s">
        <v>74</v>
      </c>
      <c r="AY394" s="232" t="s">
        <v>152</v>
      </c>
    </row>
    <row r="395" spans="1:65" s="14" customFormat="1">
      <c r="B395" s="222"/>
      <c r="C395" s="223"/>
      <c r="D395" s="213" t="s">
        <v>161</v>
      </c>
      <c r="E395" s="224" t="s">
        <v>21</v>
      </c>
      <c r="F395" s="225" t="s">
        <v>559</v>
      </c>
      <c r="G395" s="223"/>
      <c r="H395" s="226">
        <v>46.2</v>
      </c>
      <c r="I395" s="227"/>
      <c r="J395" s="223"/>
      <c r="K395" s="223"/>
      <c r="L395" s="228"/>
      <c r="M395" s="229"/>
      <c r="N395" s="230"/>
      <c r="O395" s="230"/>
      <c r="P395" s="230"/>
      <c r="Q395" s="230"/>
      <c r="R395" s="230"/>
      <c r="S395" s="230"/>
      <c r="T395" s="231"/>
      <c r="AT395" s="232" t="s">
        <v>161</v>
      </c>
      <c r="AU395" s="232" t="s">
        <v>83</v>
      </c>
      <c r="AV395" s="14" t="s">
        <v>83</v>
      </c>
      <c r="AW395" s="14" t="s">
        <v>36</v>
      </c>
      <c r="AX395" s="14" t="s">
        <v>74</v>
      </c>
      <c r="AY395" s="232" t="s">
        <v>152</v>
      </c>
    </row>
    <row r="396" spans="1:65" s="15" customFormat="1">
      <c r="B396" s="233"/>
      <c r="C396" s="234"/>
      <c r="D396" s="213" t="s">
        <v>161</v>
      </c>
      <c r="E396" s="235" t="s">
        <v>21</v>
      </c>
      <c r="F396" s="236" t="s">
        <v>184</v>
      </c>
      <c r="G396" s="234"/>
      <c r="H396" s="237">
        <v>95.1</v>
      </c>
      <c r="I396" s="238"/>
      <c r="J396" s="234"/>
      <c r="K396" s="234"/>
      <c r="L396" s="239"/>
      <c r="M396" s="240"/>
      <c r="N396" s="241"/>
      <c r="O396" s="241"/>
      <c r="P396" s="241"/>
      <c r="Q396" s="241"/>
      <c r="R396" s="241"/>
      <c r="S396" s="241"/>
      <c r="T396" s="242"/>
      <c r="AT396" s="243" t="s">
        <v>161</v>
      </c>
      <c r="AU396" s="243" t="s">
        <v>83</v>
      </c>
      <c r="AV396" s="15" t="s">
        <v>159</v>
      </c>
      <c r="AW396" s="15" t="s">
        <v>36</v>
      </c>
      <c r="AX396" s="15" t="s">
        <v>81</v>
      </c>
      <c r="AY396" s="243" t="s">
        <v>152</v>
      </c>
    </row>
    <row r="397" spans="1:65" s="2" customFormat="1" ht="48" customHeight="1">
      <c r="A397" s="37"/>
      <c r="B397" s="38"/>
      <c r="C397" s="198" t="s">
        <v>565</v>
      </c>
      <c r="D397" s="198" t="s">
        <v>154</v>
      </c>
      <c r="E397" s="199" t="s">
        <v>566</v>
      </c>
      <c r="F397" s="200" t="s">
        <v>567</v>
      </c>
      <c r="G397" s="201" t="s">
        <v>219</v>
      </c>
      <c r="H397" s="202">
        <v>2.76</v>
      </c>
      <c r="I397" s="203"/>
      <c r="J397" s="204">
        <f>ROUND(I397*H397,2)</f>
        <v>0</v>
      </c>
      <c r="K397" s="200" t="s">
        <v>158</v>
      </c>
      <c r="L397" s="42"/>
      <c r="M397" s="205" t="s">
        <v>21</v>
      </c>
      <c r="N397" s="206" t="s">
        <v>45</v>
      </c>
      <c r="O397" s="68"/>
      <c r="P397" s="207">
        <f>O397*H397</f>
        <v>0</v>
      </c>
      <c r="Q397" s="207">
        <v>1.103E-2</v>
      </c>
      <c r="R397" s="207">
        <f>Q397*H397</f>
        <v>3.0442799999999999E-2</v>
      </c>
      <c r="S397" s="207">
        <v>0</v>
      </c>
      <c r="T397" s="208">
        <f>S397*H397</f>
        <v>0</v>
      </c>
      <c r="U397" s="37"/>
      <c r="V397" s="37"/>
      <c r="W397" s="37"/>
      <c r="X397" s="37"/>
      <c r="Y397" s="37"/>
      <c r="Z397" s="37"/>
      <c r="AA397" s="37"/>
      <c r="AB397" s="37"/>
      <c r="AC397" s="37"/>
      <c r="AD397" s="37"/>
      <c r="AE397" s="37"/>
      <c r="AR397" s="209" t="s">
        <v>159</v>
      </c>
      <c r="AT397" s="209" t="s">
        <v>154</v>
      </c>
      <c r="AU397" s="209" t="s">
        <v>83</v>
      </c>
      <c r="AY397" s="19" t="s">
        <v>152</v>
      </c>
      <c r="BE397" s="210">
        <f>IF(N397="základní",J397,0)</f>
        <v>0</v>
      </c>
      <c r="BF397" s="210">
        <f>IF(N397="snížená",J397,0)</f>
        <v>0</v>
      </c>
      <c r="BG397" s="210">
        <f>IF(N397="zákl. přenesená",J397,0)</f>
        <v>0</v>
      </c>
      <c r="BH397" s="210">
        <f>IF(N397="sníž. přenesená",J397,0)</f>
        <v>0</v>
      </c>
      <c r="BI397" s="210">
        <f>IF(N397="nulová",J397,0)</f>
        <v>0</v>
      </c>
      <c r="BJ397" s="19" t="s">
        <v>81</v>
      </c>
      <c r="BK397" s="210">
        <f>ROUND(I397*H397,2)</f>
        <v>0</v>
      </c>
      <c r="BL397" s="19" t="s">
        <v>159</v>
      </c>
      <c r="BM397" s="209" t="s">
        <v>568</v>
      </c>
    </row>
    <row r="398" spans="1:65" s="13" customFormat="1">
      <c r="B398" s="211"/>
      <c r="C398" s="212"/>
      <c r="D398" s="213" t="s">
        <v>161</v>
      </c>
      <c r="E398" s="214" t="s">
        <v>21</v>
      </c>
      <c r="F398" s="215" t="s">
        <v>335</v>
      </c>
      <c r="G398" s="212"/>
      <c r="H398" s="214" t="s">
        <v>21</v>
      </c>
      <c r="I398" s="216"/>
      <c r="J398" s="212"/>
      <c r="K398" s="212"/>
      <c r="L398" s="217"/>
      <c r="M398" s="218"/>
      <c r="N398" s="219"/>
      <c r="O398" s="219"/>
      <c r="P398" s="219"/>
      <c r="Q398" s="219"/>
      <c r="R398" s="219"/>
      <c r="S398" s="219"/>
      <c r="T398" s="220"/>
      <c r="AT398" s="221" t="s">
        <v>161</v>
      </c>
      <c r="AU398" s="221" t="s">
        <v>83</v>
      </c>
      <c r="AV398" s="13" t="s">
        <v>81</v>
      </c>
      <c r="AW398" s="13" t="s">
        <v>36</v>
      </c>
      <c r="AX398" s="13" t="s">
        <v>74</v>
      </c>
      <c r="AY398" s="221" t="s">
        <v>152</v>
      </c>
    </row>
    <row r="399" spans="1:65" s="14" customFormat="1">
      <c r="B399" s="222"/>
      <c r="C399" s="223"/>
      <c r="D399" s="213" t="s">
        <v>161</v>
      </c>
      <c r="E399" s="224" t="s">
        <v>21</v>
      </c>
      <c r="F399" s="225" t="s">
        <v>551</v>
      </c>
      <c r="G399" s="223"/>
      <c r="H399" s="226">
        <v>2.76</v>
      </c>
      <c r="I399" s="227"/>
      <c r="J399" s="223"/>
      <c r="K399" s="223"/>
      <c r="L399" s="228"/>
      <c r="M399" s="229"/>
      <c r="N399" s="230"/>
      <c r="O399" s="230"/>
      <c r="P399" s="230"/>
      <c r="Q399" s="230"/>
      <c r="R399" s="230"/>
      <c r="S399" s="230"/>
      <c r="T399" s="231"/>
      <c r="AT399" s="232" t="s">
        <v>161</v>
      </c>
      <c r="AU399" s="232" t="s">
        <v>83</v>
      </c>
      <c r="AV399" s="14" t="s">
        <v>83</v>
      </c>
      <c r="AW399" s="14" t="s">
        <v>36</v>
      </c>
      <c r="AX399" s="14" t="s">
        <v>81</v>
      </c>
      <c r="AY399" s="232" t="s">
        <v>152</v>
      </c>
    </row>
    <row r="400" spans="1:65" s="2" customFormat="1" ht="48" customHeight="1">
      <c r="A400" s="37"/>
      <c r="B400" s="38"/>
      <c r="C400" s="198" t="s">
        <v>569</v>
      </c>
      <c r="D400" s="198" t="s">
        <v>154</v>
      </c>
      <c r="E400" s="199" t="s">
        <v>570</v>
      </c>
      <c r="F400" s="200" t="s">
        <v>571</v>
      </c>
      <c r="G400" s="201" t="s">
        <v>219</v>
      </c>
      <c r="H400" s="202">
        <v>2.76</v>
      </c>
      <c r="I400" s="203"/>
      <c r="J400" s="204">
        <f>ROUND(I400*H400,2)</f>
        <v>0</v>
      </c>
      <c r="K400" s="200" t="s">
        <v>158</v>
      </c>
      <c r="L400" s="42"/>
      <c r="M400" s="205" t="s">
        <v>21</v>
      </c>
      <c r="N400" s="206" t="s">
        <v>45</v>
      </c>
      <c r="O400" s="68"/>
      <c r="P400" s="207">
        <f>O400*H400</f>
        <v>0</v>
      </c>
      <c r="Q400" s="207">
        <v>5.5199999999999997E-3</v>
      </c>
      <c r="R400" s="207">
        <f>Q400*H400</f>
        <v>1.5235199999999997E-2</v>
      </c>
      <c r="S400" s="207">
        <v>0</v>
      </c>
      <c r="T400" s="208">
        <f>S400*H400</f>
        <v>0</v>
      </c>
      <c r="U400" s="37"/>
      <c r="V400" s="37"/>
      <c r="W400" s="37"/>
      <c r="X400" s="37"/>
      <c r="Y400" s="37"/>
      <c r="Z400" s="37"/>
      <c r="AA400" s="37"/>
      <c r="AB400" s="37"/>
      <c r="AC400" s="37"/>
      <c r="AD400" s="37"/>
      <c r="AE400" s="37"/>
      <c r="AR400" s="209" t="s">
        <v>159</v>
      </c>
      <c r="AT400" s="209" t="s">
        <v>154</v>
      </c>
      <c r="AU400" s="209" t="s">
        <v>83</v>
      </c>
      <c r="AY400" s="19" t="s">
        <v>152</v>
      </c>
      <c r="BE400" s="210">
        <f>IF(N400="základní",J400,0)</f>
        <v>0</v>
      </c>
      <c r="BF400" s="210">
        <f>IF(N400="snížená",J400,0)</f>
        <v>0</v>
      </c>
      <c r="BG400" s="210">
        <f>IF(N400="zákl. přenesená",J400,0)</f>
        <v>0</v>
      </c>
      <c r="BH400" s="210">
        <f>IF(N400="sníž. přenesená",J400,0)</f>
        <v>0</v>
      </c>
      <c r="BI400" s="210">
        <f>IF(N400="nulová",J400,0)</f>
        <v>0</v>
      </c>
      <c r="BJ400" s="19" t="s">
        <v>81</v>
      </c>
      <c r="BK400" s="210">
        <f>ROUND(I400*H400,2)</f>
        <v>0</v>
      </c>
      <c r="BL400" s="19" t="s">
        <v>159</v>
      </c>
      <c r="BM400" s="209" t="s">
        <v>572</v>
      </c>
    </row>
    <row r="401" spans="1:65" s="13" customFormat="1">
      <c r="B401" s="211"/>
      <c r="C401" s="212"/>
      <c r="D401" s="213" t="s">
        <v>161</v>
      </c>
      <c r="E401" s="214" t="s">
        <v>21</v>
      </c>
      <c r="F401" s="215" t="s">
        <v>335</v>
      </c>
      <c r="G401" s="212"/>
      <c r="H401" s="214" t="s">
        <v>21</v>
      </c>
      <c r="I401" s="216"/>
      <c r="J401" s="212"/>
      <c r="K401" s="212"/>
      <c r="L401" s="217"/>
      <c r="M401" s="218"/>
      <c r="N401" s="219"/>
      <c r="O401" s="219"/>
      <c r="P401" s="219"/>
      <c r="Q401" s="219"/>
      <c r="R401" s="219"/>
      <c r="S401" s="219"/>
      <c r="T401" s="220"/>
      <c r="AT401" s="221" t="s">
        <v>161</v>
      </c>
      <c r="AU401" s="221" t="s">
        <v>83</v>
      </c>
      <c r="AV401" s="13" t="s">
        <v>81</v>
      </c>
      <c r="AW401" s="13" t="s">
        <v>36</v>
      </c>
      <c r="AX401" s="13" t="s">
        <v>74</v>
      </c>
      <c r="AY401" s="221" t="s">
        <v>152</v>
      </c>
    </row>
    <row r="402" spans="1:65" s="13" customFormat="1">
      <c r="B402" s="211"/>
      <c r="C402" s="212"/>
      <c r="D402" s="213" t="s">
        <v>161</v>
      </c>
      <c r="E402" s="214" t="s">
        <v>21</v>
      </c>
      <c r="F402" s="215" t="s">
        <v>573</v>
      </c>
      <c r="G402" s="212"/>
      <c r="H402" s="214" t="s">
        <v>21</v>
      </c>
      <c r="I402" s="216"/>
      <c r="J402" s="212"/>
      <c r="K402" s="212"/>
      <c r="L402" s="217"/>
      <c r="M402" s="218"/>
      <c r="N402" s="219"/>
      <c r="O402" s="219"/>
      <c r="P402" s="219"/>
      <c r="Q402" s="219"/>
      <c r="R402" s="219"/>
      <c r="S402" s="219"/>
      <c r="T402" s="220"/>
      <c r="AT402" s="221" t="s">
        <v>161</v>
      </c>
      <c r="AU402" s="221" t="s">
        <v>83</v>
      </c>
      <c r="AV402" s="13" t="s">
        <v>81</v>
      </c>
      <c r="AW402" s="13" t="s">
        <v>36</v>
      </c>
      <c r="AX402" s="13" t="s">
        <v>74</v>
      </c>
      <c r="AY402" s="221" t="s">
        <v>152</v>
      </c>
    </row>
    <row r="403" spans="1:65" s="14" customFormat="1">
      <c r="B403" s="222"/>
      <c r="C403" s="223"/>
      <c r="D403" s="213" t="s">
        <v>161</v>
      </c>
      <c r="E403" s="224" t="s">
        <v>21</v>
      </c>
      <c r="F403" s="225" t="s">
        <v>551</v>
      </c>
      <c r="G403" s="223"/>
      <c r="H403" s="226">
        <v>2.76</v>
      </c>
      <c r="I403" s="227"/>
      <c r="J403" s="223"/>
      <c r="K403" s="223"/>
      <c r="L403" s="228"/>
      <c r="M403" s="229"/>
      <c r="N403" s="230"/>
      <c r="O403" s="230"/>
      <c r="P403" s="230"/>
      <c r="Q403" s="230"/>
      <c r="R403" s="230"/>
      <c r="S403" s="230"/>
      <c r="T403" s="231"/>
      <c r="AT403" s="232" t="s">
        <v>161</v>
      </c>
      <c r="AU403" s="232" t="s">
        <v>83</v>
      </c>
      <c r="AV403" s="14" t="s">
        <v>83</v>
      </c>
      <c r="AW403" s="14" t="s">
        <v>36</v>
      </c>
      <c r="AX403" s="14" t="s">
        <v>81</v>
      </c>
      <c r="AY403" s="232" t="s">
        <v>152</v>
      </c>
    </row>
    <row r="404" spans="1:65" s="2" customFormat="1" ht="24" customHeight="1">
      <c r="A404" s="37"/>
      <c r="B404" s="38"/>
      <c r="C404" s="198" t="s">
        <v>574</v>
      </c>
      <c r="D404" s="198" t="s">
        <v>154</v>
      </c>
      <c r="E404" s="199" t="s">
        <v>575</v>
      </c>
      <c r="F404" s="200" t="s">
        <v>576</v>
      </c>
      <c r="G404" s="201" t="s">
        <v>219</v>
      </c>
      <c r="H404" s="202">
        <v>469.32400000000001</v>
      </c>
      <c r="I404" s="203"/>
      <c r="J404" s="204">
        <f>ROUND(I404*H404,2)</f>
        <v>0</v>
      </c>
      <c r="K404" s="200" t="s">
        <v>158</v>
      </c>
      <c r="L404" s="42"/>
      <c r="M404" s="205" t="s">
        <v>21</v>
      </c>
      <c r="N404" s="206" t="s">
        <v>45</v>
      </c>
      <c r="O404" s="68"/>
      <c r="P404" s="207">
        <f>O404*H404</f>
        <v>0</v>
      </c>
      <c r="Q404" s="207">
        <v>2.5999999999999998E-4</v>
      </c>
      <c r="R404" s="207">
        <f>Q404*H404</f>
        <v>0.12202423999999999</v>
      </c>
      <c r="S404" s="207">
        <v>0</v>
      </c>
      <c r="T404" s="208">
        <f>S404*H404</f>
        <v>0</v>
      </c>
      <c r="U404" s="37"/>
      <c r="V404" s="37"/>
      <c r="W404" s="37"/>
      <c r="X404" s="37"/>
      <c r="Y404" s="37"/>
      <c r="Z404" s="37"/>
      <c r="AA404" s="37"/>
      <c r="AB404" s="37"/>
      <c r="AC404" s="37"/>
      <c r="AD404" s="37"/>
      <c r="AE404" s="37"/>
      <c r="AR404" s="209" t="s">
        <v>159</v>
      </c>
      <c r="AT404" s="209" t="s">
        <v>154</v>
      </c>
      <c r="AU404" s="209" t="s">
        <v>83</v>
      </c>
      <c r="AY404" s="19" t="s">
        <v>152</v>
      </c>
      <c r="BE404" s="210">
        <f>IF(N404="základní",J404,0)</f>
        <v>0</v>
      </c>
      <c r="BF404" s="210">
        <f>IF(N404="snížená",J404,0)</f>
        <v>0</v>
      </c>
      <c r="BG404" s="210">
        <f>IF(N404="zákl. přenesená",J404,0)</f>
        <v>0</v>
      </c>
      <c r="BH404" s="210">
        <f>IF(N404="sníž. přenesená",J404,0)</f>
        <v>0</v>
      </c>
      <c r="BI404" s="210">
        <f>IF(N404="nulová",J404,0)</f>
        <v>0</v>
      </c>
      <c r="BJ404" s="19" t="s">
        <v>81</v>
      </c>
      <c r="BK404" s="210">
        <f>ROUND(I404*H404,2)</f>
        <v>0</v>
      </c>
      <c r="BL404" s="19" t="s">
        <v>159</v>
      </c>
      <c r="BM404" s="209" t="s">
        <v>577</v>
      </c>
    </row>
    <row r="405" spans="1:65" s="13" customFormat="1">
      <c r="B405" s="211"/>
      <c r="C405" s="212"/>
      <c r="D405" s="213" t="s">
        <v>161</v>
      </c>
      <c r="E405" s="214" t="s">
        <v>21</v>
      </c>
      <c r="F405" s="215" t="s">
        <v>341</v>
      </c>
      <c r="G405" s="212"/>
      <c r="H405" s="214" t="s">
        <v>21</v>
      </c>
      <c r="I405" s="216"/>
      <c r="J405" s="212"/>
      <c r="K405" s="212"/>
      <c r="L405" s="217"/>
      <c r="M405" s="218"/>
      <c r="N405" s="219"/>
      <c r="O405" s="219"/>
      <c r="P405" s="219"/>
      <c r="Q405" s="219"/>
      <c r="R405" s="219"/>
      <c r="S405" s="219"/>
      <c r="T405" s="220"/>
      <c r="AT405" s="221" t="s">
        <v>161</v>
      </c>
      <c r="AU405" s="221" t="s">
        <v>83</v>
      </c>
      <c r="AV405" s="13" t="s">
        <v>81</v>
      </c>
      <c r="AW405" s="13" t="s">
        <v>36</v>
      </c>
      <c r="AX405" s="13" t="s">
        <v>74</v>
      </c>
      <c r="AY405" s="221" t="s">
        <v>152</v>
      </c>
    </row>
    <row r="406" spans="1:65" s="13" customFormat="1">
      <c r="B406" s="211"/>
      <c r="C406" s="212"/>
      <c r="D406" s="213" t="s">
        <v>161</v>
      </c>
      <c r="E406" s="214" t="s">
        <v>21</v>
      </c>
      <c r="F406" s="215" t="s">
        <v>578</v>
      </c>
      <c r="G406" s="212"/>
      <c r="H406" s="214" t="s">
        <v>21</v>
      </c>
      <c r="I406" s="216"/>
      <c r="J406" s="212"/>
      <c r="K406" s="212"/>
      <c r="L406" s="217"/>
      <c r="M406" s="218"/>
      <c r="N406" s="219"/>
      <c r="O406" s="219"/>
      <c r="P406" s="219"/>
      <c r="Q406" s="219"/>
      <c r="R406" s="219"/>
      <c r="S406" s="219"/>
      <c r="T406" s="220"/>
      <c r="AT406" s="221" t="s">
        <v>161</v>
      </c>
      <c r="AU406" s="221" t="s">
        <v>83</v>
      </c>
      <c r="AV406" s="13" t="s">
        <v>81</v>
      </c>
      <c r="AW406" s="13" t="s">
        <v>36</v>
      </c>
      <c r="AX406" s="13" t="s">
        <v>74</v>
      </c>
      <c r="AY406" s="221" t="s">
        <v>152</v>
      </c>
    </row>
    <row r="407" spans="1:65" s="14" customFormat="1" ht="22.5">
      <c r="B407" s="222"/>
      <c r="C407" s="223"/>
      <c r="D407" s="213" t="s">
        <v>161</v>
      </c>
      <c r="E407" s="224" t="s">
        <v>21</v>
      </c>
      <c r="F407" s="225" t="s">
        <v>579</v>
      </c>
      <c r="G407" s="223"/>
      <c r="H407" s="226">
        <v>14.448</v>
      </c>
      <c r="I407" s="227"/>
      <c r="J407" s="223"/>
      <c r="K407" s="223"/>
      <c r="L407" s="228"/>
      <c r="M407" s="229"/>
      <c r="N407" s="230"/>
      <c r="O407" s="230"/>
      <c r="P407" s="230"/>
      <c r="Q407" s="230"/>
      <c r="R407" s="230"/>
      <c r="S407" s="230"/>
      <c r="T407" s="231"/>
      <c r="AT407" s="232" t="s">
        <v>161</v>
      </c>
      <c r="AU407" s="232" t="s">
        <v>83</v>
      </c>
      <c r="AV407" s="14" t="s">
        <v>83</v>
      </c>
      <c r="AW407" s="14" t="s">
        <v>36</v>
      </c>
      <c r="AX407" s="14" t="s">
        <v>74</v>
      </c>
      <c r="AY407" s="232" t="s">
        <v>152</v>
      </c>
    </row>
    <row r="408" spans="1:65" s="14" customFormat="1" ht="22.5">
      <c r="B408" s="222"/>
      <c r="C408" s="223"/>
      <c r="D408" s="213" t="s">
        <v>161</v>
      </c>
      <c r="E408" s="224" t="s">
        <v>21</v>
      </c>
      <c r="F408" s="225" t="s">
        <v>580</v>
      </c>
      <c r="G408" s="223"/>
      <c r="H408" s="226">
        <v>51.07</v>
      </c>
      <c r="I408" s="227"/>
      <c r="J408" s="223"/>
      <c r="K408" s="223"/>
      <c r="L408" s="228"/>
      <c r="M408" s="229"/>
      <c r="N408" s="230"/>
      <c r="O408" s="230"/>
      <c r="P408" s="230"/>
      <c r="Q408" s="230"/>
      <c r="R408" s="230"/>
      <c r="S408" s="230"/>
      <c r="T408" s="231"/>
      <c r="AT408" s="232" t="s">
        <v>161</v>
      </c>
      <c r="AU408" s="232" t="s">
        <v>83</v>
      </c>
      <c r="AV408" s="14" t="s">
        <v>83</v>
      </c>
      <c r="AW408" s="14" t="s">
        <v>36</v>
      </c>
      <c r="AX408" s="14" t="s">
        <v>74</v>
      </c>
      <c r="AY408" s="232" t="s">
        <v>152</v>
      </c>
    </row>
    <row r="409" spans="1:65" s="14" customFormat="1">
      <c r="B409" s="222"/>
      <c r="C409" s="223"/>
      <c r="D409" s="213" t="s">
        <v>161</v>
      </c>
      <c r="E409" s="224" t="s">
        <v>21</v>
      </c>
      <c r="F409" s="225" t="s">
        <v>581</v>
      </c>
      <c r="G409" s="223"/>
      <c r="H409" s="226">
        <v>16.971</v>
      </c>
      <c r="I409" s="227"/>
      <c r="J409" s="223"/>
      <c r="K409" s="223"/>
      <c r="L409" s="228"/>
      <c r="M409" s="229"/>
      <c r="N409" s="230"/>
      <c r="O409" s="230"/>
      <c r="P409" s="230"/>
      <c r="Q409" s="230"/>
      <c r="R409" s="230"/>
      <c r="S409" s="230"/>
      <c r="T409" s="231"/>
      <c r="AT409" s="232" t="s">
        <v>161</v>
      </c>
      <c r="AU409" s="232" t="s">
        <v>83</v>
      </c>
      <c r="AV409" s="14" t="s">
        <v>83</v>
      </c>
      <c r="AW409" s="14" t="s">
        <v>36</v>
      </c>
      <c r="AX409" s="14" t="s">
        <v>74</v>
      </c>
      <c r="AY409" s="232" t="s">
        <v>152</v>
      </c>
    </row>
    <row r="410" spans="1:65" s="14" customFormat="1">
      <c r="B410" s="222"/>
      <c r="C410" s="223"/>
      <c r="D410" s="213" t="s">
        <v>161</v>
      </c>
      <c r="E410" s="224" t="s">
        <v>21</v>
      </c>
      <c r="F410" s="225" t="s">
        <v>582</v>
      </c>
      <c r="G410" s="223"/>
      <c r="H410" s="226">
        <v>18.885000000000002</v>
      </c>
      <c r="I410" s="227"/>
      <c r="J410" s="223"/>
      <c r="K410" s="223"/>
      <c r="L410" s="228"/>
      <c r="M410" s="229"/>
      <c r="N410" s="230"/>
      <c r="O410" s="230"/>
      <c r="P410" s="230"/>
      <c r="Q410" s="230"/>
      <c r="R410" s="230"/>
      <c r="S410" s="230"/>
      <c r="T410" s="231"/>
      <c r="AT410" s="232" t="s">
        <v>161</v>
      </c>
      <c r="AU410" s="232" t="s">
        <v>83</v>
      </c>
      <c r="AV410" s="14" t="s">
        <v>83</v>
      </c>
      <c r="AW410" s="14" t="s">
        <v>36</v>
      </c>
      <c r="AX410" s="14" t="s">
        <v>74</v>
      </c>
      <c r="AY410" s="232" t="s">
        <v>152</v>
      </c>
    </row>
    <row r="411" spans="1:65" s="14" customFormat="1">
      <c r="B411" s="222"/>
      <c r="C411" s="223"/>
      <c r="D411" s="213" t="s">
        <v>161</v>
      </c>
      <c r="E411" s="224" t="s">
        <v>21</v>
      </c>
      <c r="F411" s="225" t="s">
        <v>583</v>
      </c>
      <c r="G411" s="223"/>
      <c r="H411" s="226">
        <v>9.5419999999999998</v>
      </c>
      <c r="I411" s="227"/>
      <c r="J411" s="223"/>
      <c r="K411" s="223"/>
      <c r="L411" s="228"/>
      <c r="M411" s="229"/>
      <c r="N411" s="230"/>
      <c r="O411" s="230"/>
      <c r="P411" s="230"/>
      <c r="Q411" s="230"/>
      <c r="R411" s="230"/>
      <c r="S411" s="230"/>
      <c r="T411" s="231"/>
      <c r="AT411" s="232" t="s">
        <v>161</v>
      </c>
      <c r="AU411" s="232" t="s">
        <v>83</v>
      </c>
      <c r="AV411" s="14" t="s">
        <v>83</v>
      </c>
      <c r="AW411" s="14" t="s">
        <v>36</v>
      </c>
      <c r="AX411" s="14" t="s">
        <v>74</v>
      </c>
      <c r="AY411" s="232" t="s">
        <v>152</v>
      </c>
    </row>
    <row r="412" spans="1:65" s="14" customFormat="1">
      <c r="B412" s="222"/>
      <c r="C412" s="223"/>
      <c r="D412" s="213" t="s">
        <v>161</v>
      </c>
      <c r="E412" s="224" t="s">
        <v>21</v>
      </c>
      <c r="F412" s="225" t="s">
        <v>584</v>
      </c>
      <c r="G412" s="223"/>
      <c r="H412" s="226">
        <v>13.292999999999999</v>
      </c>
      <c r="I412" s="227"/>
      <c r="J412" s="223"/>
      <c r="K412" s="223"/>
      <c r="L412" s="228"/>
      <c r="M412" s="229"/>
      <c r="N412" s="230"/>
      <c r="O412" s="230"/>
      <c r="P412" s="230"/>
      <c r="Q412" s="230"/>
      <c r="R412" s="230"/>
      <c r="S412" s="230"/>
      <c r="T412" s="231"/>
      <c r="AT412" s="232" t="s">
        <v>161</v>
      </c>
      <c r="AU412" s="232" t="s">
        <v>83</v>
      </c>
      <c r="AV412" s="14" t="s">
        <v>83</v>
      </c>
      <c r="AW412" s="14" t="s">
        <v>36</v>
      </c>
      <c r="AX412" s="14" t="s">
        <v>74</v>
      </c>
      <c r="AY412" s="232" t="s">
        <v>152</v>
      </c>
    </row>
    <row r="413" spans="1:65" s="14" customFormat="1">
      <c r="B413" s="222"/>
      <c r="C413" s="223"/>
      <c r="D413" s="213" t="s">
        <v>161</v>
      </c>
      <c r="E413" s="224" t="s">
        <v>21</v>
      </c>
      <c r="F413" s="225" t="s">
        <v>585</v>
      </c>
      <c r="G413" s="223"/>
      <c r="H413" s="226">
        <v>33.729999999999997</v>
      </c>
      <c r="I413" s="227"/>
      <c r="J413" s="223"/>
      <c r="K413" s="223"/>
      <c r="L413" s="228"/>
      <c r="M413" s="229"/>
      <c r="N413" s="230"/>
      <c r="O413" s="230"/>
      <c r="P413" s="230"/>
      <c r="Q413" s="230"/>
      <c r="R413" s="230"/>
      <c r="S413" s="230"/>
      <c r="T413" s="231"/>
      <c r="AT413" s="232" t="s">
        <v>161</v>
      </c>
      <c r="AU413" s="232" t="s">
        <v>83</v>
      </c>
      <c r="AV413" s="14" t="s">
        <v>83</v>
      </c>
      <c r="AW413" s="14" t="s">
        <v>36</v>
      </c>
      <c r="AX413" s="14" t="s">
        <v>74</v>
      </c>
      <c r="AY413" s="232" t="s">
        <v>152</v>
      </c>
    </row>
    <row r="414" spans="1:65" s="14" customFormat="1" ht="22.5">
      <c r="B414" s="222"/>
      <c r="C414" s="223"/>
      <c r="D414" s="213" t="s">
        <v>161</v>
      </c>
      <c r="E414" s="224" t="s">
        <v>21</v>
      </c>
      <c r="F414" s="225" t="s">
        <v>586</v>
      </c>
      <c r="G414" s="223"/>
      <c r="H414" s="226">
        <v>111.04900000000001</v>
      </c>
      <c r="I414" s="227"/>
      <c r="J414" s="223"/>
      <c r="K414" s="223"/>
      <c r="L414" s="228"/>
      <c r="M414" s="229"/>
      <c r="N414" s="230"/>
      <c r="O414" s="230"/>
      <c r="P414" s="230"/>
      <c r="Q414" s="230"/>
      <c r="R414" s="230"/>
      <c r="S414" s="230"/>
      <c r="T414" s="231"/>
      <c r="AT414" s="232" t="s">
        <v>161</v>
      </c>
      <c r="AU414" s="232" t="s">
        <v>83</v>
      </c>
      <c r="AV414" s="14" t="s">
        <v>83</v>
      </c>
      <c r="AW414" s="14" t="s">
        <v>36</v>
      </c>
      <c r="AX414" s="14" t="s">
        <v>74</v>
      </c>
      <c r="AY414" s="232" t="s">
        <v>152</v>
      </c>
    </row>
    <row r="415" spans="1:65" s="14" customFormat="1">
      <c r="B415" s="222"/>
      <c r="C415" s="223"/>
      <c r="D415" s="213" t="s">
        <v>161</v>
      </c>
      <c r="E415" s="224" t="s">
        <v>21</v>
      </c>
      <c r="F415" s="225" t="s">
        <v>587</v>
      </c>
      <c r="G415" s="223"/>
      <c r="H415" s="226">
        <v>14.629</v>
      </c>
      <c r="I415" s="227"/>
      <c r="J415" s="223"/>
      <c r="K415" s="223"/>
      <c r="L415" s="228"/>
      <c r="M415" s="229"/>
      <c r="N415" s="230"/>
      <c r="O415" s="230"/>
      <c r="P415" s="230"/>
      <c r="Q415" s="230"/>
      <c r="R415" s="230"/>
      <c r="S415" s="230"/>
      <c r="T415" s="231"/>
      <c r="AT415" s="232" t="s">
        <v>161</v>
      </c>
      <c r="AU415" s="232" t="s">
        <v>83</v>
      </c>
      <c r="AV415" s="14" t="s">
        <v>83</v>
      </c>
      <c r="AW415" s="14" t="s">
        <v>36</v>
      </c>
      <c r="AX415" s="14" t="s">
        <v>74</v>
      </c>
      <c r="AY415" s="232" t="s">
        <v>152</v>
      </c>
    </row>
    <row r="416" spans="1:65" s="14" customFormat="1" ht="33.75">
      <c r="B416" s="222"/>
      <c r="C416" s="223"/>
      <c r="D416" s="213" t="s">
        <v>161</v>
      </c>
      <c r="E416" s="224" t="s">
        <v>21</v>
      </c>
      <c r="F416" s="225" t="s">
        <v>588</v>
      </c>
      <c r="G416" s="223"/>
      <c r="H416" s="226">
        <v>9.4410000000000007</v>
      </c>
      <c r="I416" s="227"/>
      <c r="J416" s="223"/>
      <c r="K416" s="223"/>
      <c r="L416" s="228"/>
      <c r="M416" s="229"/>
      <c r="N416" s="230"/>
      <c r="O416" s="230"/>
      <c r="P416" s="230"/>
      <c r="Q416" s="230"/>
      <c r="R416" s="230"/>
      <c r="S416" s="230"/>
      <c r="T416" s="231"/>
      <c r="AT416" s="232" t="s">
        <v>161</v>
      </c>
      <c r="AU416" s="232" t="s">
        <v>83</v>
      </c>
      <c r="AV416" s="14" t="s">
        <v>83</v>
      </c>
      <c r="AW416" s="14" t="s">
        <v>36</v>
      </c>
      <c r="AX416" s="14" t="s">
        <v>74</v>
      </c>
      <c r="AY416" s="232" t="s">
        <v>152</v>
      </c>
    </row>
    <row r="417" spans="1:65" s="14" customFormat="1">
      <c r="B417" s="222"/>
      <c r="C417" s="223"/>
      <c r="D417" s="213" t="s">
        <v>161</v>
      </c>
      <c r="E417" s="224" t="s">
        <v>21</v>
      </c>
      <c r="F417" s="225" t="s">
        <v>589</v>
      </c>
      <c r="G417" s="223"/>
      <c r="H417" s="226">
        <v>5.516</v>
      </c>
      <c r="I417" s="227"/>
      <c r="J417" s="223"/>
      <c r="K417" s="223"/>
      <c r="L417" s="228"/>
      <c r="M417" s="229"/>
      <c r="N417" s="230"/>
      <c r="O417" s="230"/>
      <c r="P417" s="230"/>
      <c r="Q417" s="230"/>
      <c r="R417" s="230"/>
      <c r="S417" s="230"/>
      <c r="T417" s="231"/>
      <c r="AT417" s="232" t="s">
        <v>161</v>
      </c>
      <c r="AU417" s="232" t="s">
        <v>83</v>
      </c>
      <c r="AV417" s="14" t="s">
        <v>83</v>
      </c>
      <c r="AW417" s="14" t="s">
        <v>36</v>
      </c>
      <c r="AX417" s="14" t="s">
        <v>74</v>
      </c>
      <c r="AY417" s="232" t="s">
        <v>152</v>
      </c>
    </row>
    <row r="418" spans="1:65" s="13" customFormat="1">
      <c r="B418" s="211"/>
      <c r="C418" s="212"/>
      <c r="D418" s="213" t="s">
        <v>161</v>
      </c>
      <c r="E418" s="214" t="s">
        <v>21</v>
      </c>
      <c r="F418" s="215" t="s">
        <v>590</v>
      </c>
      <c r="G418" s="212"/>
      <c r="H418" s="214" t="s">
        <v>21</v>
      </c>
      <c r="I418" s="216"/>
      <c r="J418" s="212"/>
      <c r="K418" s="212"/>
      <c r="L418" s="217"/>
      <c r="M418" s="218"/>
      <c r="N418" s="219"/>
      <c r="O418" s="219"/>
      <c r="P418" s="219"/>
      <c r="Q418" s="219"/>
      <c r="R418" s="219"/>
      <c r="S418" s="219"/>
      <c r="T418" s="220"/>
      <c r="AT418" s="221" t="s">
        <v>161</v>
      </c>
      <c r="AU418" s="221" t="s">
        <v>83</v>
      </c>
      <c r="AV418" s="13" t="s">
        <v>81</v>
      </c>
      <c r="AW418" s="13" t="s">
        <v>36</v>
      </c>
      <c r="AX418" s="13" t="s">
        <v>74</v>
      </c>
      <c r="AY418" s="221" t="s">
        <v>152</v>
      </c>
    </row>
    <row r="419" spans="1:65" s="14" customFormat="1">
      <c r="B419" s="222"/>
      <c r="C419" s="223"/>
      <c r="D419" s="213" t="s">
        <v>161</v>
      </c>
      <c r="E419" s="224" t="s">
        <v>21</v>
      </c>
      <c r="F419" s="225" t="s">
        <v>591</v>
      </c>
      <c r="G419" s="223"/>
      <c r="H419" s="226">
        <v>14.115</v>
      </c>
      <c r="I419" s="227"/>
      <c r="J419" s="223"/>
      <c r="K419" s="223"/>
      <c r="L419" s="228"/>
      <c r="M419" s="229"/>
      <c r="N419" s="230"/>
      <c r="O419" s="230"/>
      <c r="P419" s="230"/>
      <c r="Q419" s="230"/>
      <c r="R419" s="230"/>
      <c r="S419" s="230"/>
      <c r="T419" s="231"/>
      <c r="AT419" s="232" t="s">
        <v>161</v>
      </c>
      <c r="AU419" s="232" t="s">
        <v>83</v>
      </c>
      <c r="AV419" s="14" t="s">
        <v>83</v>
      </c>
      <c r="AW419" s="14" t="s">
        <v>36</v>
      </c>
      <c r="AX419" s="14" t="s">
        <v>74</v>
      </c>
      <c r="AY419" s="232" t="s">
        <v>152</v>
      </c>
    </row>
    <row r="420" spans="1:65" s="14" customFormat="1">
      <c r="B420" s="222"/>
      <c r="C420" s="223"/>
      <c r="D420" s="213" t="s">
        <v>161</v>
      </c>
      <c r="E420" s="224" t="s">
        <v>21</v>
      </c>
      <c r="F420" s="225" t="s">
        <v>592</v>
      </c>
      <c r="G420" s="223"/>
      <c r="H420" s="226">
        <v>33.386000000000003</v>
      </c>
      <c r="I420" s="227"/>
      <c r="J420" s="223"/>
      <c r="K420" s="223"/>
      <c r="L420" s="228"/>
      <c r="M420" s="229"/>
      <c r="N420" s="230"/>
      <c r="O420" s="230"/>
      <c r="P420" s="230"/>
      <c r="Q420" s="230"/>
      <c r="R420" s="230"/>
      <c r="S420" s="230"/>
      <c r="T420" s="231"/>
      <c r="AT420" s="232" t="s">
        <v>161</v>
      </c>
      <c r="AU420" s="232" t="s">
        <v>83</v>
      </c>
      <c r="AV420" s="14" t="s">
        <v>83</v>
      </c>
      <c r="AW420" s="14" t="s">
        <v>36</v>
      </c>
      <c r="AX420" s="14" t="s">
        <v>74</v>
      </c>
      <c r="AY420" s="232" t="s">
        <v>152</v>
      </c>
    </row>
    <row r="421" spans="1:65" s="14" customFormat="1">
      <c r="B421" s="222"/>
      <c r="C421" s="223"/>
      <c r="D421" s="213" t="s">
        <v>161</v>
      </c>
      <c r="E421" s="224" t="s">
        <v>21</v>
      </c>
      <c r="F421" s="225" t="s">
        <v>593</v>
      </c>
      <c r="G421" s="223"/>
      <c r="H421" s="226">
        <v>18.948</v>
      </c>
      <c r="I421" s="227"/>
      <c r="J421" s="223"/>
      <c r="K421" s="223"/>
      <c r="L421" s="228"/>
      <c r="M421" s="229"/>
      <c r="N421" s="230"/>
      <c r="O421" s="230"/>
      <c r="P421" s="230"/>
      <c r="Q421" s="230"/>
      <c r="R421" s="230"/>
      <c r="S421" s="230"/>
      <c r="T421" s="231"/>
      <c r="AT421" s="232" t="s">
        <v>161</v>
      </c>
      <c r="AU421" s="232" t="s">
        <v>83</v>
      </c>
      <c r="AV421" s="14" t="s">
        <v>83</v>
      </c>
      <c r="AW421" s="14" t="s">
        <v>36</v>
      </c>
      <c r="AX421" s="14" t="s">
        <v>74</v>
      </c>
      <c r="AY421" s="232" t="s">
        <v>152</v>
      </c>
    </row>
    <row r="422" spans="1:65" s="14" customFormat="1">
      <c r="B422" s="222"/>
      <c r="C422" s="223"/>
      <c r="D422" s="213" t="s">
        <v>161</v>
      </c>
      <c r="E422" s="224" t="s">
        <v>21</v>
      </c>
      <c r="F422" s="225" t="s">
        <v>594</v>
      </c>
      <c r="G422" s="223"/>
      <c r="H422" s="226">
        <v>10.962999999999999</v>
      </c>
      <c r="I422" s="227"/>
      <c r="J422" s="223"/>
      <c r="K422" s="223"/>
      <c r="L422" s="228"/>
      <c r="M422" s="229"/>
      <c r="N422" s="230"/>
      <c r="O422" s="230"/>
      <c r="P422" s="230"/>
      <c r="Q422" s="230"/>
      <c r="R422" s="230"/>
      <c r="S422" s="230"/>
      <c r="T422" s="231"/>
      <c r="AT422" s="232" t="s">
        <v>161</v>
      </c>
      <c r="AU422" s="232" t="s">
        <v>83</v>
      </c>
      <c r="AV422" s="14" t="s">
        <v>83</v>
      </c>
      <c r="AW422" s="14" t="s">
        <v>36</v>
      </c>
      <c r="AX422" s="14" t="s">
        <v>74</v>
      </c>
      <c r="AY422" s="232" t="s">
        <v>152</v>
      </c>
    </row>
    <row r="423" spans="1:65" s="14" customFormat="1">
      <c r="B423" s="222"/>
      <c r="C423" s="223"/>
      <c r="D423" s="213" t="s">
        <v>161</v>
      </c>
      <c r="E423" s="224" t="s">
        <v>21</v>
      </c>
      <c r="F423" s="225" t="s">
        <v>595</v>
      </c>
      <c r="G423" s="223"/>
      <c r="H423" s="226">
        <v>10.962999999999999</v>
      </c>
      <c r="I423" s="227"/>
      <c r="J423" s="223"/>
      <c r="K423" s="223"/>
      <c r="L423" s="228"/>
      <c r="M423" s="229"/>
      <c r="N423" s="230"/>
      <c r="O423" s="230"/>
      <c r="P423" s="230"/>
      <c r="Q423" s="230"/>
      <c r="R423" s="230"/>
      <c r="S423" s="230"/>
      <c r="T423" s="231"/>
      <c r="AT423" s="232" t="s">
        <v>161</v>
      </c>
      <c r="AU423" s="232" t="s">
        <v>83</v>
      </c>
      <c r="AV423" s="14" t="s">
        <v>83</v>
      </c>
      <c r="AW423" s="14" t="s">
        <v>36</v>
      </c>
      <c r="AX423" s="14" t="s">
        <v>74</v>
      </c>
      <c r="AY423" s="232" t="s">
        <v>152</v>
      </c>
    </row>
    <row r="424" spans="1:65" s="14" customFormat="1">
      <c r="B424" s="222"/>
      <c r="C424" s="223"/>
      <c r="D424" s="213" t="s">
        <v>161</v>
      </c>
      <c r="E424" s="224" t="s">
        <v>21</v>
      </c>
      <c r="F424" s="225" t="s">
        <v>596</v>
      </c>
      <c r="G424" s="223"/>
      <c r="H424" s="226">
        <v>52.722000000000001</v>
      </c>
      <c r="I424" s="227"/>
      <c r="J424" s="223"/>
      <c r="K424" s="223"/>
      <c r="L424" s="228"/>
      <c r="M424" s="229"/>
      <c r="N424" s="230"/>
      <c r="O424" s="230"/>
      <c r="P424" s="230"/>
      <c r="Q424" s="230"/>
      <c r="R424" s="230"/>
      <c r="S424" s="230"/>
      <c r="T424" s="231"/>
      <c r="AT424" s="232" t="s">
        <v>161</v>
      </c>
      <c r="AU424" s="232" t="s">
        <v>83</v>
      </c>
      <c r="AV424" s="14" t="s">
        <v>83</v>
      </c>
      <c r="AW424" s="14" t="s">
        <v>36</v>
      </c>
      <c r="AX424" s="14" t="s">
        <v>74</v>
      </c>
      <c r="AY424" s="232" t="s">
        <v>152</v>
      </c>
    </row>
    <row r="425" spans="1:65" s="14" customFormat="1">
      <c r="B425" s="222"/>
      <c r="C425" s="223"/>
      <c r="D425" s="213" t="s">
        <v>161</v>
      </c>
      <c r="E425" s="224" t="s">
        <v>21</v>
      </c>
      <c r="F425" s="225" t="s">
        <v>597</v>
      </c>
      <c r="G425" s="223"/>
      <c r="H425" s="226">
        <v>24.492999999999999</v>
      </c>
      <c r="I425" s="227"/>
      <c r="J425" s="223"/>
      <c r="K425" s="223"/>
      <c r="L425" s="228"/>
      <c r="M425" s="229"/>
      <c r="N425" s="230"/>
      <c r="O425" s="230"/>
      <c r="P425" s="230"/>
      <c r="Q425" s="230"/>
      <c r="R425" s="230"/>
      <c r="S425" s="230"/>
      <c r="T425" s="231"/>
      <c r="AT425" s="232" t="s">
        <v>161</v>
      </c>
      <c r="AU425" s="232" t="s">
        <v>83</v>
      </c>
      <c r="AV425" s="14" t="s">
        <v>83</v>
      </c>
      <c r="AW425" s="14" t="s">
        <v>36</v>
      </c>
      <c r="AX425" s="14" t="s">
        <v>74</v>
      </c>
      <c r="AY425" s="232" t="s">
        <v>152</v>
      </c>
    </row>
    <row r="426" spans="1:65" s="14" customFormat="1">
      <c r="B426" s="222"/>
      <c r="C426" s="223"/>
      <c r="D426" s="213" t="s">
        <v>161</v>
      </c>
      <c r="E426" s="224" t="s">
        <v>21</v>
      </c>
      <c r="F426" s="225" t="s">
        <v>598</v>
      </c>
      <c r="G426" s="223"/>
      <c r="H426" s="226">
        <v>5.16</v>
      </c>
      <c r="I426" s="227"/>
      <c r="J426" s="223"/>
      <c r="K426" s="223"/>
      <c r="L426" s="228"/>
      <c r="M426" s="229"/>
      <c r="N426" s="230"/>
      <c r="O426" s="230"/>
      <c r="P426" s="230"/>
      <c r="Q426" s="230"/>
      <c r="R426" s="230"/>
      <c r="S426" s="230"/>
      <c r="T426" s="231"/>
      <c r="AT426" s="232" t="s">
        <v>161</v>
      </c>
      <c r="AU426" s="232" t="s">
        <v>83</v>
      </c>
      <c r="AV426" s="14" t="s">
        <v>83</v>
      </c>
      <c r="AW426" s="14" t="s">
        <v>36</v>
      </c>
      <c r="AX426" s="14" t="s">
        <v>74</v>
      </c>
      <c r="AY426" s="232" t="s">
        <v>152</v>
      </c>
    </row>
    <row r="427" spans="1:65" s="15" customFormat="1">
      <c r="B427" s="233"/>
      <c r="C427" s="234"/>
      <c r="D427" s="213" t="s">
        <v>161</v>
      </c>
      <c r="E427" s="235" t="s">
        <v>21</v>
      </c>
      <c r="F427" s="236" t="s">
        <v>184</v>
      </c>
      <c r="G427" s="234"/>
      <c r="H427" s="237">
        <v>469.32400000000007</v>
      </c>
      <c r="I427" s="238"/>
      <c r="J427" s="234"/>
      <c r="K427" s="234"/>
      <c r="L427" s="239"/>
      <c r="M427" s="240"/>
      <c r="N427" s="241"/>
      <c r="O427" s="241"/>
      <c r="P427" s="241"/>
      <c r="Q427" s="241"/>
      <c r="R427" s="241"/>
      <c r="S427" s="241"/>
      <c r="T427" s="242"/>
      <c r="AT427" s="243" t="s">
        <v>161</v>
      </c>
      <c r="AU427" s="243" t="s">
        <v>83</v>
      </c>
      <c r="AV427" s="15" t="s">
        <v>159</v>
      </c>
      <c r="AW427" s="15" t="s">
        <v>36</v>
      </c>
      <c r="AX427" s="15" t="s">
        <v>81</v>
      </c>
      <c r="AY427" s="243" t="s">
        <v>152</v>
      </c>
    </row>
    <row r="428" spans="1:65" s="2" customFormat="1" ht="48" customHeight="1">
      <c r="A428" s="37"/>
      <c r="B428" s="38"/>
      <c r="C428" s="198" t="s">
        <v>599</v>
      </c>
      <c r="D428" s="198" t="s">
        <v>154</v>
      </c>
      <c r="E428" s="199" t="s">
        <v>600</v>
      </c>
      <c r="F428" s="200" t="s">
        <v>601</v>
      </c>
      <c r="G428" s="201" t="s">
        <v>219</v>
      </c>
      <c r="H428" s="202">
        <v>120.04600000000001</v>
      </c>
      <c r="I428" s="203"/>
      <c r="J428" s="204">
        <f>ROUND(I428*H428,2)</f>
        <v>0</v>
      </c>
      <c r="K428" s="200" t="s">
        <v>158</v>
      </c>
      <c r="L428" s="42"/>
      <c r="M428" s="205" t="s">
        <v>21</v>
      </c>
      <c r="N428" s="206" t="s">
        <v>45</v>
      </c>
      <c r="O428" s="68"/>
      <c r="P428" s="207">
        <f>O428*H428</f>
        <v>0</v>
      </c>
      <c r="Q428" s="207">
        <v>1.77E-2</v>
      </c>
      <c r="R428" s="207">
        <f>Q428*H428</f>
        <v>2.1248142000000003</v>
      </c>
      <c r="S428" s="207">
        <v>0</v>
      </c>
      <c r="T428" s="208">
        <f>S428*H428</f>
        <v>0</v>
      </c>
      <c r="U428" s="37"/>
      <c r="V428" s="37"/>
      <c r="W428" s="37"/>
      <c r="X428" s="37"/>
      <c r="Y428" s="37"/>
      <c r="Z428" s="37"/>
      <c r="AA428" s="37"/>
      <c r="AB428" s="37"/>
      <c r="AC428" s="37"/>
      <c r="AD428" s="37"/>
      <c r="AE428" s="37"/>
      <c r="AR428" s="209" t="s">
        <v>159</v>
      </c>
      <c r="AT428" s="209" t="s">
        <v>154</v>
      </c>
      <c r="AU428" s="209" t="s">
        <v>83</v>
      </c>
      <c r="AY428" s="19" t="s">
        <v>152</v>
      </c>
      <c r="BE428" s="210">
        <f>IF(N428="základní",J428,0)</f>
        <v>0</v>
      </c>
      <c r="BF428" s="210">
        <f>IF(N428="snížená",J428,0)</f>
        <v>0</v>
      </c>
      <c r="BG428" s="210">
        <f>IF(N428="zákl. přenesená",J428,0)</f>
        <v>0</v>
      </c>
      <c r="BH428" s="210">
        <f>IF(N428="sníž. přenesená",J428,0)</f>
        <v>0</v>
      </c>
      <c r="BI428" s="210">
        <f>IF(N428="nulová",J428,0)</f>
        <v>0</v>
      </c>
      <c r="BJ428" s="19" t="s">
        <v>81</v>
      </c>
      <c r="BK428" s="210">
        <f>ROUND(I428*H428,2)</f>
        <v>0</v>
      </c>
      <c r="BL428" s="19" t="s">
        <v>159</v>
      </c>
      <c r="BM428" s="209" t="s">
        <v>602</v>
      </c>
    </row>
    <row r="429" spans="1:65" s="13" customFormat="1">
      <c r="B429" s="211"/>
      <c r="C429" s="212"/>
      <c r="D429" s="213" t="s">
        <v>161</v>
      </c>
      <c r="E429" s="214" t="s">
        <v>21</v>
      </c>
      <c r="F429" s="215" t="s">
        <v>388</v>
      </c>
      <c r="G429" s="212"/>
      <c r="H429" s="214" t="s">
        <v>21</v>
      </c>
      <c r="I429" s="216"/>
      <c r="J429" s="212"/>
      <c r="K429" s="212"/>
      <c r="L429" s="217"/>
      <c r="M429" s="218"/>
      <c r="N429" s="219"/>
      <c r="O429" s="219"/>
      <c r="P429" s="219"/>
      <c r="Q429" s="219"/>
      <c r="R429" s="219"/>
      <c r="S429" s="219"/>
      <c r="T429" s="220"/>
      <c r="AT429" s="221" t="s">
        <v>161</v>
      </c>
      <c r="AU429" s="221" t="s">
        <v>83</v>
      </c>
      <c r="AV429" s="13" t="s">
        <v>81</v>
      </c>
      <c r="AW429" s="13" t="s">
        <v>36</v>
      </c>
      <c r="AX429" s="13" t="s">
        <v>74</v>
      </c>
      <c r="AY429" s="221" t="s">
        <v>152</v>
      </c>
    </row>
    <row r="430" spans="1:65" s="14" customFormat="1" ht="22.5">
      <c r="B430" s="222"/>
      <c r="C430" s="223"/>
      <c r="D430" s="213" t="s">
        <v>161</v>
      </c>
      <c r="E430" s="224" t="s">
        <v>21</v>
      </c>
      <c r="F430" s="225" t="s">
        <v>603</v>
      </c>
      <c r="G430" s="223"/>
      <c r="H430" s="226">
        <v>111.04900000000001</v>
      </c>
      <c r="I430" s="227"/>
      <c r="J430" s="223"/>
      <c r="K430" s="223"/>
      <c r="L430" s="228"/>
      <c r="M430" s="229"/>
      <c r="N430" s="230"/>
      <c r="O430" s="230"/>
      <c r="P430" s="230"/>
      <c r="Q430" s="230"/>
      <c r="R430" s="230"/>
      <c r="S430" s="230"/>
      <c r="T430" s="231"/>
      <c r="AT430" s="232" t="s">
        <v>161</v>
      </c>
      <c r="AU430" s="232" t="s">
        <v>83</v>
      </c>
      <c r="AV430" s="14" t="s">
        <v>83</v>
      </c>
      <c r="AW430" s="14" t="s">
        <v>36</v>
      </c>
      <c r="AX430" s="14" t="s">
        <v>74</v>
      </c>
      <c r="AY430" s="232" t="s">
        <v>152</v>
      </c>
    </row>
    <row r="431" spans="1:65" s="14" customFormat="1">
      <c r="B431" s="222"/>
      <c r="C431" s="223"/>
      <c r="D431" s="213" t="s">
        <v>161</v>
      </c>
      <c r="E431" s="224" t="s">
        <v>21</v>
      </c>
      <c r="F431" s="225" t="s">
        <v>604</v>
      </c>
      <c r="G431" s="223"/>
      <c r="H431" s="226">
        <v>8.9969999999999999</v>
      </c>
      <c r="I431" s="227"/>
      <c r="J431" s="223"/>
      <c r="K431" s="223"/>
      <c r="L431" s="228"/>
      <c r="M431" s="229"/>
      <c r="N431" s="230"/>
      <c r="O431" s="230"/>
      <c r="P431" s="230"/>
      <c r="Q431" s="230"/>
      <c r="R431" s="230"/>
      <c r="S431" s="230"/>
      <c r="T431" s="231"/>
      <c r="AT431" s="232" t="s">
        <v>161</v>
      </c>
      <c r="AU431" s="232" t="s">
        <v>83</v>
      </c>
      <c r="AV431" s="14" t="s">
        <v>83</v>
      </c>
      <c r="AW431" s="14" t="s">
        <v>36</v>
      </c>
      <c r="AX431" s="14" t="s">
        <v>74</v>
      </c>
      <c r="AY431" s="232" t="s">
        <v>152</v>
      </c>
    </row>
    <row r="432" spans="1:65" s="15" customFormat="1">
      <c r="B432" s="233"/>
      <c r="C432" s="234"/>
      <c r="D432" s="213" t="s">
        <v>161</v>
      </c>
      <c r="E432" s="235" t="s">
        <v>21</v>
      </c>
      <c r="F432" s="236" t="s">
        <v>184</v>
      </c>
      <c r="G432" s="234"/>
      <c r="H432" s="237">
        <v>120.04600000000001</v>
      </c>
      <c r="I432" s="238"/>
      <c r="J432" s="234"/>
      <c r="K432" s="234"/>
      <c r="L432" s="239"/>
      <c r="M432" s="240"/>
      <c r="N432" s="241"/>
      <c r="O432" s="241"/>
      <c r="P432" s="241"/>
      <c r="Q432" s="241"/>
      <c r="R432" s="241"/>
      <c r="S432" s="241"/>
      <c r="T432" s="242"/>
      <c r="AT432" s="243" t="s">
        <v>161</v>
      </c>
      <c r="AU432" s="243" t="s">
        <v>83</v>
      </c>
      <c r="AV432" s="15" t="s">
        <v>159</v>
      </c>
      <c r="AW432" s="15" t="s">
        <v>36</v>
      </c>
      <c r="AX432" s="15" t="s">
        <v>81</v>
      </c>
      <c r="AY432" s="243" t="s">
        <v>152</v>
      </c>
    </row>
    <row r="433" spans="1:65" s="2" customFormat="1" ht="36" customHeight="1">
      <c r="A433" s="37"/>
      <c r="B433" s="38"/>
      <c r="C433" s="198" t="s">
        <v>605</v>
      </c>
      <c r="D433" s="198" t="s">
        <v>154</v>
      </c>
      <c r="E433" s="199" t="s">
        <v>606</v>
      </c>
      <c r="F433" s="200" t="s">
        <v>607</v>
      </c>
      <c r="G433" s="201" t="s">
        <v>219</v>
      </c>
      <c r="H433" s="202">
        <v>328.87</v>
      </c>
      <c r="I433" s="203"/>
      <c r="J433" s="204">
        <f>ROUND(I433*H433,2)</f>
        <v>0</v>
      </c>
      <c r="K433" s="200" t="s">
        <v>158</v>
      </c>
      <c r="L433" s="42"/>
      <c r="M433" s="205" t="s">
        <v>21</v>
      </c>
      <c r="N433" s="206" t="s">
        <v>45</v>
      </c>
      <c r="O433" s="68"/>
      <c r="P433" s="207">
        <f>O433*H433</f>
        <v>0</v>
      </c>
      <c r="Q433" s="207">
        <v>1.103E-2</v>
      </c>
      <c r="R433" s="207">
        <f>Q433*H433</f>
        <v>3.6274361000000002</v>
      </c>
      <c r="S433" s="207">
        <v>0</v>
      </c>
      <c r="T433" s="208">
        <f>S433*H433</f>
        <v>0</v>
      </c>
      <c r="U433" s="37"/>
      <c r="V433" s="37"/>
      <c r="W433" s="37"/>
      <c r="X433" s="37"/>
      <c r="Y433" s="37"/>
      <c r="Z433" s="37"/>
      <c r="AA433" s="37"/>
      <c r="AB433" s="37"/>
      <c r="AC433" s="37"/>
      <c r="AD433" s="37"/>
      <c r="AE433" s="37"/>
      <c r="AR433" s="209" t="s">
        <v>159</v>
      </c>
      <c r="AT433" s="209" t="s">
        <v>154</v>
      </c>
      <c r="AU433" s="209" t="s">
        <v>83</v>
      </c>
      <c r="AY433" s="19" t="s">
        <v>152</v>
      </c>
      <c r="BE433" s="210">
        <f>IF(N433="základní",J433,0)</f>
        <v>0</v>
      </c>
      <c r="BF433" s="210">
        <f>IF(N433="snížená",J433,0)</f>
        <v>0</v>
      </c>
      <c r="BG433" s="210">
        <f>IF(N433="zákl. přenesená",J433,0)</f>
        <v>0</v>
      </c>
      <c r="BH433" s="210">
        <f>IF(N433="sníž. přenesená",J433,0)</f>
        <v>0</v>
      </c>
      <c r="BI433" s="210">
        <f>IF(N433="nulová",J433,0)</f>
        <v>0</v>
      </c>
      <c r="BJ433" s="19" t="s">
        <v>81</v>
      </c>
      <c r="BK433" s="210">
        <f>ROUND(I433*H433,2)</f>
        <v>0</v>
      </c>
      <c r="BL433" s="19" t="s">
        <v>159</v>
      </c>
      <c r="BM433" s="209" t="s">
        <v>608</v>
      </c>
    </row>
    <row r="434" spans="1:65" s="13" customFormat="1">
      <c r="B434" s="211"/>
      <c r="C434" s="212"/>
      <c r="D434" s="213" t="s">
        <v>161</v>
      </c>
      <c r="E434" s="214" t="s">
        <v>21</v>
      </c>
      <c r="F434" s="215" t="s">
        <v>341</v>
      </c>
      <c r="G434" s="212"/>
      <c r="H434" s="214" t="s">
        <v>21</v>
      </c>
      <c r="I434" s="216"/>
      <c r="J434" s="212"/>
      <c r="K434" s="212"/>
      <c r="L434" s="217"/>
      <c r="M434" s="218"/>
      <c r="N434" s="219"/>
      <c r="O434" s="219"/>
      <c r="P434" s="219"/>
      <c r="Q434" s="219"/>
      <c r="R434" s="219"/>
      <c r="S434" s="219"/>
      <c r="T434" s="220"/>
      <c r="AT434" s="221" t="s">
        <v>161</v>
      </c>
      <c r="AU434" s="221" t="s">
        <v>83</v>
      </c>
      <c r="AV434" s="13" t="s">
        <v>81</v>
      </c>
      <c r="AW434" s="13" t="s">
        <v>36</v>
      </c>
      <c r="AX434" s="13" t="s">
        <v>74</v>
      </c>
      <c r="AY434" s="221" t="s">
        <v>152</v>
      </c>
    </row>
    <row r="435" spans="1:65" s="13" customFormat="1">
      <c r="B435" s="211"/>
      <c r="C435" s="212"/>
      <c r="D435" s="213" t="s">
        <v>161</v>
      </c>
      <c r="E435" s="214" t="s">
        <v>21</v>
      </c>
      <c r="F435" s="215" t="s">
        <v>578</v>
      </c>
      <c r="G435" s="212"/>
      <c r="H435" s="214" t="s">
        <v>21</v>
      </c>
      <c r="I435" s="216"/>
      <c r="J435" s="212"/>
      <c r="K435" s="212"/>
      <c r="L435" s="217"/>
      <c r="M435" s="218"/>
      <c r="N435" s="219"/>
      <c r="O435" s="219"/>
      <c r="P435" s="219"/>
      <c r="Q435" s="219"/>
      <c r="R435" s="219"/>
      <c r="S435" s="219"/>
      <c r="T435" s="220"/>
      <c r="AT435" s="221" t="s">
        <v>161</v>
      </c>
      <c r="AU435" s="221" t="s">
        <v>83</v>
      </c>
      <c r="AV435" s="13" t="s">
        <v>81</v>
      </c>
      <c r="AW435" s="13" t="s">
        <v>36</v>
      </c>
      <c r="AX435" s="13" t="s">
        <v>74</v>
      </c>
      <c r="AY435" s="221" t="s">
        <v>152</v>
      </c>
    </row>
    <row r="436" spans="1:65" s="13" customFormat="1" ht="22.5">
      <c r="B436" s="211"/>
      <c r="C436" s="212"/>
      <c r="D436" s="213" t="s">
        <v>161</v>
      </c>
      <c r="E436" s="214" t="s">
        <v>21</v>
      </c>
      <c r="F436" s="215" t="s">
        <v>609</v>
      </c>
      <c r="G436" s="212"/>
      <c r="H436" s="214" t="s">
        <v>21</v>
      </c>
      <c r="I436" s="216"/>
      <c r="J436" s="212"/>
      <c r="K436" s="212"/>
      <c r="L436" s="217"/>
      <c r="M436" s="218"/>
      <c r="N436" s="219"/>
      <c r="O436" s="219"/>
      <c r="P436" s="219"/>
      <c r="Q436" s="219"/>
      <c r="R436" s="219"/>
      <c r="S436" s="219"/>
      <c r="T436" s="220"/>
      <c r="AT436" s="221" t="s">
        <v>161</v>
      </c>
      <c r="AU436" s="221" t="s">
        <v>83</v>
      </c>
      <c r="AV436" s="13" t="s">
        <v>81</v>
      </c>
      <c r="AW436" s="13" t="s">
        <v>36</v>
      </c>
      <c r="AX436" s="13" t="s">
        <v>74</v>
      </c>
      <c r="AY436" s="221" t="s">
        <v>152</v>
      </c>
    </row>
    <row r="437" spans="1:65" s="14" customFormat="1" ht="22.5">
      <c r="B437" s="222"/>
      <c r="C437" s="223"/>
      <c r="D437" s="213" t="s">
        <v>161</v>
      </c>
      <c r="E437" s="224" t="s">
        <v>21</v>
      </c>
      <c r="F437" s="225" t="s">
        <v>580</v>
      </c>
      <c r="G437" s="223"/>
      <c r="H437" s="226">
        <v>51.07</v>
      </c>
      <c r="I437" s="227"/>
      <c r="J437" s="223"/>
      <c r="K437" s="223"/>
      <c r="L437" s="228"/>
      <c r="M437" s="229"/>
      <c r="N437" s="230"/>
      <c r="O437" s="230"/>
      <c r="P437" s="230"/>
      <c r="Q437" s="230"/>
      <c r="R437" s="230"/>
      <c r="S437" s="230"/>
      <c r="T437" s="231"/>
      <c r="AT437" s="232" t="s">
        <v>161</v>
      </c>
      <c r="AU437" s="232" t="s">
        <v>83</v>
      </c>
      <c r="AV437" s="14" t="s">
        <v>83</v>
      </c>
      <c r="AW437" s="14" t="s">
        <v>36</v>
      </c>
      <c r="AX437" s="14" t="s">
        <v>74</v>
      </c>
      <c r="AY437" s="232" t="s">
        <v>152</v>
      </c>
    </row>
    <row r="438" spans="1:65" s="14" customFormat="1">
      <c r="B438" s="222"/>
      <c r="C438" s="223"/>
      <c r="D438" s="213" t="s">
        <v>161</v>
      </c>
      <c r="E438" s="224" t="s">
        <v>21</v>
      </c>
      <c r="F438" s="225" t="s">
        <v>581</v>
      </c>
      <c r="G438" s="223"/>
      <c r="H438" s="226">
        <v>16.971</v>
      </c>
      <c r="I438" s="227"/>
      <c r="J438" s="223"/>
      <c r="K438" s="223"/>
      <c r="L438" s="228"/>
      <c r="M438" s="229"/>
      <c r="N438" s="230"/>
      <c r="O438" s="230"/>
      <c r="P438" s="230"/>
      <c r="Q438" s="230"/>
      <c r="R438" s="230"/>
      <c r="S438" s="230"/>
      <c r="T438" s="231"/>
      <c r="AT438" s="232" t="s">
        <v>161</v>
      </c>
      <c r="AU438" s="232" t="s">
        <v>83</v>
      </c>
      <c r="AV438" s="14" t="s">
        <v>83</v>
      </c>
      <c r="AW438" s="14" t="s">
        <v>36</v>
      </c>
      <c r="AX438" s="14" t="s">
        <v>74</v>
      </c>
      <c r="AY438" s="232" t="s">
        <v>152</v>
      </c>
    </row>
    <row r="439" spans="1:65" s="14" customFormat="1">
      <c r="B439" s="222"/>
      <c r="C439" s="223"/>
      <c r="D439" s="213" t="s">
        <v>161</v>
      </c>
      <c r="E439" s="224" t="s">
        <v>21</v>
      </c>
      <c r="F439" s="225" t="s">
        <v>582</v>
      </c>
      <c r="G439" s="223"/>
      <c r="H439" s="226">
        <v>18.885000000000002</v>
      </c>
      <c r="I439" s="227"/>
      <c r="J439" s="223"/>
      <c r="K439" s="223"/>
      <c r="L439" s="228"/>
      <c r="M439" s="229"/>
      <c r="N439" s="230"/>
      <c r="O439" s="230"/>
      <c r="P439" s="230"/>
      <c r="Q439" s="230"/>
      <c r="R439" s="230"/>
      <c r="S439" s="230"/>
      <c r="T439" s="231"/>
      <c r="AT439" s="232" t="s">
        <v>161</v>
      </c>
      <c r="AU439" s="232" t="s">
        <v>83</v>
      </c>
      <c r="AV439" s="14" t="s">
        <v>83</v>
      </c>
      <c r="AW439" s="14" t="s">
        <v>36</v>
      </c>
      <c r="AX439" s="14" t="s">
        <v>74</v>
      </c>
      <c r="AY439" s="232" t="s">
        <v>152</v>
      </c>
    </row>
    <row r="440" spans="1:65" s="14" customFormat="1">
      <c r="B440" s="222"/>
      <c r="C440" s="223"/>
      <c r="D440" s="213" t="s">
        <v>161</v>
      </c>
      <c r="E440" s="224" t="s">
        <v>21</v>
      </c>
      <c r="F440" s="225" t="s">
        <v>583</v>
      </c>
      <c r="G440" s="223"/>
      <c r="H440" s="226">
        <v>9.5419999999999998</v>
      </c>
      <c r="I440" s="227"/>
      <c r="J440" s="223"/>
      <c r="K440" s="223"/>
      <c r="L440" s="228"/>
      <c r="M440" s="229"/>
      <c r="N440" s="230"/>
      <c r="O440" s="230"/>
      <c r="P440" s="230"/>
      <c r="Q440" s="230"/>
      <c r="R440" s="230"/>
      <c r="S440" s="230"/>
      <c r="T440" s="231"/>
      <c r="AT440" s="232" t="s">
        <v>161</v>
      </c>
      <c r="AU440" s="232" t="s">
        <v>83</v>
      </c>
      <c r="AV440" s="14" t="s">
        <v>83</v>
      </c>
      <c r="AW440" s="14" t="s">
        <v>36</v>
      </c>
      <c r="AX440" s="14" t="s">
        <v>74</v>
      </c>
      <c r="AY440" s="232" t="s">
        <v>152</v>
      </c>
    </row>
    <row r="441" spans="1:65" s="14" customFormat="1">
      <c r="B441" s="222"/>
      <c r="C441" s="223"/>
      <c r="D441" s="213" t="s">
        <v>161</v>
      </c>
      <c r="E441" s="224" t="s">
        <v>21</v>
      </c>
      <c r="F441" s="225" t="s">
        <v>584</v>
      </c>
      <c r="G441" s="223"/>
      <c r="H441" s="226">
        <v>13.292999999999999</v>
      </c>
      <c r="I441" s="227"/>
      <c r="J441" s="223"/>
      <c r="K441" s="223"/>
      <c r="L441" s="228"/>
      <c r="M441" s="229"/>
      <c r="N441" s="230"/>
      <c r="O441" s="230"/>
      <c r="P441" s="230"/>
      <c r="Q441" s="230"/>
      <c r="R441" s="230"/>
      <c r="S441" s="230"/>
      <c r="T441" s="231"/>
      <c r="AT441" s="232" t="s">
        <v>161</v>
      </c>
      <c r="AU441" s="232" t="s">
        <v>83</v>
      </c>
      <c r="AV441" s="14" t="s">
        <v>83</v>
      </c>
      <c r="AW441" s="14" t="s">
        <v>36</v>
      </c>
      <c r="AX441" s="14" t="s">
        <v>74</v>
      </c>
      <c r="AY441" s="232" t="s">
        <v>152</v>
      </c>
    </row>
    <row r="442" spans="1:65" s="14" customFormat="1">
      <c r="B442" s="222"/>
      <c r="C442" s="223"/>
      <c r="D442" s="213" t="s">
        <v>161</v>
      </c>
      <c r="E442" s="224" t="s">
        <v>21</v>
      </c>
      <c r="F442" s="225" t="s">
        <v>585</v>
      </c>
      <c r="G442" s="223"/>
      <c r="H442" s="226">
        <v>33.729999999999997</v>
      </c>
      <c r="I442" s="227"/>
      <c r="J442" s="223"/>
      <c r="K442" s="223"/>
      <c r="L442" s="228"/>
      <c r="M442" s="229"/>
      <c r="N442" s="230"/>
      <c r="O442" s="230"/>
      <c r="P442" s="230"/>
      <c r="Q442" s="230"/>
      <c r="R442" s="230"/>
      <c r="S442" s="230"/>
      <c r="T442" s="231"/>
      <c r="AT442" s="232" t="s">
        <v>161</v>
      </c>
      <c r="AU442" s="232" t="s">
        <v>83</v>
      </c>
      <c r="AV442" s="14" t="s">
        <v>83</v>
      </c>
      <c r="AW442" s="14" t="s">
        <v>36</v>
      </c>
      <c r="AX442" s="14" t="s">
        <v>74</v>
      </c>
      <c r="AY442" s="232" t="s">
        <v>152</v>
      </c>
    </row>
    <row r="443" spans="1:65" s="14" customFormat="1">
      <c r="B443" s="222"/>
      <c r="C443" s="223"/>
      <c r="D443" s="213" t="s">
        <v>161</v>
      </c>
      <c r="E443" s="224" t="s">
        <v>21</v>
      </c>
      <c r="F443" s="225" t="s">
        <v>587</v>
      </c>
      <c r="G443" s="223"/>
      <c r="H443" s="226">
        <v>14.629</v>
      </c>
      <c r="I443" s="227"/>
      <c r="J443" s="223"/>
      <c r="K443" s="223"/>
      <c r="L443" s="228"/>
      <c r="M443" s="229"/>
      <c r="N443" s="230"/>
      <c r="O443" s="230"/>
      <c r="P443" s="230"/>
      <c r="Q443" s="230"/>
      <c r="R443" s="230"/>
      <c r="S443" s="230"/>
      <c r="T443" s="231"/>
      <c r="AT443" s="232" t="s">
        <v>161</v>
      </c>
      <c r="AU443" s="232" t="s">
        <v>83</v>
      </c>
      <c r="AV443" s="14" t="s">
        <v>83</v>
      </c>
      <c r="AW443" s="14" t="s">
        <v>36</v>
      </c>
      <c r="AX443" s="14" t="s">
        <v>74</v>
      </c>
      <c r="AY443" s="232" t="s">
        <v>152</v>
      </c>
    </row>
    <row r="444" spans="1:65" s="13" customFormat="1" ht="22.5">
      <c r="B444" s="211"/>
      <c r="C444" s="212"/>
      <c r="D444" s="213" t="s">
        <v>161</v>
      </c>
      <c r="E444" s="214" t="s">
        <v>21</v>
      </c>
      <c r="F444" s="215" t="s">
        <v>610</v>
      </c>
      <c r="G444" s="212"/>
      <c r="H444" s="214" t="s">
        <v>21</v>
      </c>
      <c r="I444" s="216"/>
      <c r="J444" s="212"/>
      <c r="K444" s="212"/>
      <c r="L444" s="217"/>
      <c r="M444" s="218"/>
      <c r="N444" s="219"/>
      <c r="O444" s="219"/>
      <c r="P444" s="219"/>
      <c r="Q444" s="219"/>
      <c r="R444" s="219"/>
      <c r="S444" s="219"/>
      <c r="T444" s="220"/>
      <c r="AT444" s="221" t="s">
        <v>161</v>
      </c>
      <c r="AU444" s="221" t="s">
        <v>83</v>
      </c>
      <c r="AV444" s="13" t="s">
        <v>81</v>
      </c>
      <c r="AW444" s="13" t="s">
        <v>36</v>
      </c>
      <c r="AX444" s="13" t="s">
        <v>74</v>
      </c>
      <c r="AY444" s="221" t="s">
        <v>152</v>
      </c>
    </row>
    <row r="445" spans="1:65" s="13" customFormat="1">
      <c r="B445" s="211"/>
      <c r="C445" s="212"/>
      <c r="D445" s="213" t="s">
        <v>161</v>
      </c>
      <c r="E445" s="214" t="s">
        <v>21</v>
      </c>
      <c r="F445" s="215" t="s">
        <v>590</v>
      </c>
      <c r="G445" s="212"/>
      <c r="H445" s="214" t="s">
        <v>21</v>
      </c>
      <c r="I445" s="216"/>
      <c r="J445" s="212"/>
      <c r="K445" s="212"/>
      <c r="L445" s="217"/>
      <c r="M445" s="218"/>
      <c r="N445" s="219"/>
      <c r="O445" s="219"/>
      <c r="P445" s="219"/>
      <c r="Q445" s="219"/>
      <c r="R445" s="219"/>
      <c r="S445" s="219"/>
      <c r="T445" s="220"/>
      <c r="AT445" s="221" t="s">
        <v>161</v>
      </c>
      <c r="AU445" s="221" t="s">
        <v>83</v>
      </c>
      <c r="AV445" s="13" t="s">
        <v>81</v>
      </c>
      <c r="AW445" s="13" t="s">
        <v>36</v>
      </c>
      <c r="AX445" s="13" t="s">
        <v>74</v>
      </c>
      <c r="AY445" s="221" t="s">
        <v>152</v>
      </c>
    </row>
    <row r="446" spans="1:65" s="14" customFormat="1">
      <c r="B446" s="222"/>
      <c r="C446" s="223"/>
      <c r="D446" s="213" t="s">
        <v>161</v>
      </c>
      <c r="E446" s="224" t="s">
        <v>21</v>
      </c>
      <c r="F446" s="225" t="s">
        <v>591</v>
      </c>
      <c r="G446" s="223"/>
      <c r="H446" s="226">
        <v>14.115</v>
      </c>
      <c r="I446" s="227"/>
      <c r="J446" s="223"/>
      <c r="K446" s="223"/>
      <c r="L446" s="228"/>
      <c r="M446" s="229"/>
      <c r="N446" s="230"/>
      <c r="O446" s="230"/>
      <c r="P446" s="230"/>
      <c r="Q446" s="230"/>
      <c r="R446" s="230"/>
      <c r="S446" s="230"/>
      <c r="T446" s="231"/>
      <c r="AT446" s="232" t="s">
        <v>161</v>
      </c>
      <c r="AU446" s="232" t="s">
        <v>83</v>
      </c>
      <c r="AV446" s="14" t="s">
        <v>83</v>
      </c>
      <c r="AW446" s="14" t="s">
        <v>36</v>
      </c>
      <c r="AX446" s="14" t="s">
        <v>74</v>
      </c>
      <c r="AY446" s="232" t="s">
        <v>152</v>
      </c>
    </row>
    <row r="447" spans="1:65" s="14" customFormat="1">
      <c r="B447" s="222"/>
      <c r="C447" s="223"/>
      <c r="D447" s="213" t="s">
        <v>161</v>
      </c>
      <c r="E447" s="224" t="s">
        <v>21</v>
      </c>
      <c r="F447" s="225" t="s">
        <v>592</v>
      </c>
      <c r="G447" s="223"/>
      <c r="H447" s="226">
        <v>33.386000000000003</v>
      </c>
      <c r="I447" s="227"/>
      <c r="J447" s="223"/>
      <c r="K447" s="223"/>
      <c r="L447" s="228"/>
      <c r="M447" s="229"/>
      <c r="N447" s="230"/>
      <c r="O447" s="230"/>
      <c r="P447" s="230"/>
      <c r="Q447" s="230"/>
      <c r="R447" s="230"/>
      <c r="S447" s="230"/>
      <c r="T447" s="231"/>
      <c r="AT447" s="232" t="s">
        <v>161</v>
      </c>
      <c r="AU447" s="232" t="s">
        <v>83</v>
      </c>
      <c r="AV447" s="14" t="s">
        <v>83</v>
      </c>
      <c r="AW447" s="14" t="s">
        <v>36</v>
      </c>
      <c r="AX447" s="14" t="s">
        <v>74</v>
      </c>
      <c r="AY447" s="232" t="s">
        <v>152</v>
      </c>
    </row>
    <row r="448" spans="1:65" s="14" customFormat="1">
      <c r="B448" s="222"/>
      <c r="C448" s="223"/>
      <c r="D448" s="213" t="s">
        <v>161</v>
      </c>
      <c r="E448" s="224" t="s">
        <v>21</v>
      </c>
      <c r="F448" s="225" t="s">
        <v>593</v>
      </c>
      <c r="G448" s="223"/>
      <c r="H448" s="226">
        <v>18.948</v>
      </c>
      <c r="I448" s="227"/>
      <c r="J448" s="223"/>
      <c r="K448" s="223"/>
      <c r="L448" s="228"/>
      <c r="M448" s="229"/>
      <c r="N448" s="230"/>
      <c r="O448" s="230"/>
      <c r="P448" s="230"/>
      <c r="Q448" s="230"/>
      <c r="R448" s="230"/>
      <c r="S448" s="230"/>
      <c r="T448" s="231"/>
      <c r="AT448" s="232" t="s">
        <v>161</v>
      </c>
      <c r="AU448" s="232" t="s">
        <v>83</v>
      </c>
      <c r="AV448" s="14" t="s">
        <v>83</v>
      </c>
      <c r="AW448" s="14" t="s">
        <v>36</v>
      </c>
      <c r="AX448" s="14" t="s">
        <v>74</v>
      </c>
      <c r="AY448" s="232" t="s">
        <v>152</v>
      </c>
    </row>
    <row r="449" spans="1:65" s="14" customFormat="1">
      <c r="B449" s="222"/>
      <c r="C449" s="223"/>
      <c r="D449" s="213" t="s">
        <v>161</v>
      </c>
      <c r="E449" s="224" t="s">
        <v>21</v>
      </c>
      <c r="F449" s="225" t="s">
        <v>594</v>
      </c>
      <c r="G449" s="223"/>
      <c r="H449" s="226">
        <v>10.962999999999999</v>
      </c>
      <c r="I449" s="227"/>
      <c r="J449" s="223"/>
      <c r="K449" s="223"/>
      <c r="L449" s="228"/>
      <c r="M449" s="229"/>
      <c r="N449" s="230"/>
      <c r="O449" s="230"/>
      <c r="P449" s="230"/>
      <c r="Q449" s="230"/>
      <c r="R449" s="230"/>
      <c r="S449" s="230"/>
      <c r="T449" s="231"/>
      <c r="AT449" s="232" t="s">
        <v>161</v>
      </c>
      <c r="AU449" s="232" t="s">
        <v>83</v>
      </c>
      <c r="AV449" s="14" t="s">
        <v>83</v>
      </c>
      <c r="AW449" s="14" t="s">
        <v>36</v>
      </c>
      <c r="AX449" s="14" t="s">
        <v>74</v>
      </c>
      <c r="AY449" s="232" t="s">
        <v>152</v>
      </c>
    </row>
    <row r="450" spans="1:65" s="14" customFormat="1">
      <c r="B450" s="222"/>
      <c r="C450" s="223"/>
      <c r="D450" s="213" t="s">
        <v>161</v>
      </c>
      <c r="E450" s="224" t="s">
        <v>21</v>
      </c>
      <c r="F450" s="225" t="s">
        <v>595</v>
      </c>
      <c r="G450" s="223"/>
      <c r="H450" s="226">
        <v>10.962999999999999</v>
      </c>
      <c r="I450" s="227"/>
      <c r="J450" s="223"/>
      <c r="K450" s="223"/>
      <c r="L450" s="228"/>
      <c r="M450" s="229"/>
      <c r="N450" s="230"/>
      <c r="O450" s="230"/>
      <c r="P450" s="230"/>
      <c r="Q450" s="230"/>
      <c r="R450" s="230"/>
      <c r="S450" s="230"/>
      <c r="T450" s="231"/>
      <c r="AT450" s="232" t="s">
        <v>161</v>
      </c>
      <c r="AU450" s="232" t="s">
        <v>83</v>
      </c>
      <c r="AV450" s="14" t="s">
        <v>83</v>
      </c>
      <c r="AW450" s="14" t="s">
        <v>36</v>
      </c>
      <c r="AX450" s="14" t="s">
        <v>74</v>
      </c>
      <c r="AY450" s="232" t="s">
        <v>152</v>
      </c>
    </row>
    <row r="451" spans="1:65" s="14" customFormat="1">
      <c r="B451" s="222"/>
      <c r="C451" s="223"/>
      <c r="D451" s="213" t="s">
        <v>161</v>
      </c>
      <c r="E451" s="224" t="s">
        <v>21</v>
      </c>
      <c r="F451" s="225" t="s">
        <v>596</v>
      </c>
      <c r="G451" s="223"/>
      <c r="H451" s="226">
        <v>52.722000000000001</v>
      </c>
      <c r="I451" s="227"/>
      <c r="J451" s="223"/>
      <c r="K451" s="223"/>
      <c r="L451" s="228"/>
      <c r="M451" s="229"/>
      <c r="N451" s="230"/>
      <c r="O451" s="230"/>
      <c r="P451" s="230"/>
      <c r="Q451" s="230"/>
      <c r="R451" s="230"/>
      <c r="S451" s="230"/>
      <c r="T451" s="231"/>
      <c r="AT451" s="232" t="s">
        <v>161</v>
      </c>
      <c r="AU451" s="232" t="s">
        <v>83</v>
      </c>
      <c r="AV451" s="14" t="s">
        <v>83</v>
      </c>
      <c r="AW451" s="14" t="s">
        <v>36</v>
      </c>
      <c r="AX451" s="14" t="s">
        <v>74</v>
      </c>
      <c r="AY451" s="232" t="s">
        <v>152</v>
      </c>
    </row>
    <row r="452" spans="1:65" s="14" customFormat="1">
      <c r="B452" s="222"/>
      <c r="C452" s="223"/>
      <c r="D452" s="213" t="s">
        <v>161</v>
      </c>
      <c r="E452" s="224" t="s">
        <v>21</v>
      </c>
      <c r="F452" s="225" t="s">
        <v>597</v>
      </c>
      <c r="G452" s="223"/>
      <c r="H452" s="226">
        <v>24.492999999999999</v>
      </c>
      <c r="I452" s="227"/>
      <c r="J452" s="223"/>
      <c r="K452" s="223"/>
      <c r="L452" s="228"/>
      <c r="M452" s="229"/>
      <c r="N452" s="230"/>
      <c r="O452" s="230"/>
      <c r="P452" s="230"/>
      <c r="Q452" s="230"/>
      <c r="R452" s="230"/>
      <c r="S452" s="230"/>
      <c r="T452" s="231"/>
      <c r="AT452" s="232" t="s">
        <v>161</v>
      </c>
      <c r="AU452" s="232" t="s">
        <v>83</v>
      </c>
      <c r="AV452" s="14" t="s">
        <v>83</v>
      </c>
      <c r="AW452" s="14" t="s">
        <v>36</v>
      </c>
      <c r="AX452" s="14" t="s">
        <v>74</v>
      </c>
      <c r="AY452" s="232" t="s">
        <v>152</v>
      </c>
    </row>
    <row r="453" spans="1:65" s="14" customFormat="1">
      <c r="B453" s="222"/>
      <c r="C453" s="223"/>
      <c r="D453" s="213" t="s">
        <v>161</v>
      </c>
      <c r="E453" s="224" t="s">
        <v>21</v>
      </c>
      <c r="F453" s="225" t="s">
        <v>598</v>
      </c>
      <c r="G453" s="223"/>
      <c r="H453" s="226">
        <v>5.16</v>
      </c>
      <c r="I453" s="227"/>
      <c r="J453" s="223"/>
      <c r="K453" s="223"/>
      <c r="L453" s="228"/>
      <c r="M453" s="229"/>
      <c r="N453" s="230"/>
      <c r="O453" s="230"/>
      <c r="P453" s="230"/>
      <c r="Q453" s="230"/>
      <c r="R453" s="230"/>
      <c r="S453" s="230"/>
      <c r="T453" s="231"/>
      <c r="AT453" s="232" t="s">
        <v>161</v>
      </c>
      <c r="AU453" s="232" t="s">
        <v>83</v>
      </c>
      <c r="AV453" s="14" t="s">
        <v>83</v>
      </c>
      <c r="AW453" s="14" t="s">
        <v>36</v>
      </c>
      <c r="AX453" s="14" t="s">
        <v>74</v>
      </c>
      <c r="AY453" s="232" t="s">
        <v>152</v>
      </c>
    </row>
    <row r="454" spans="1:65" s="15" customFormat="1">
      <c r="B454" s="233"/>
      <c r="C454" s="234"/>
      <c r="D454" s="213" t="s">
        <v>161</v>
      </c>
      <c r="E454" s="235" t="s">
        <v>21</v>
      </c>
      <c r="F454" s="236" t="s">
        <v>184</v>
      </c>
      <c r="G454" s="234"/>
      <c r="H454" s="237">
        <v>328.87</v>
      </c>
      <c r="I454" s="238"/>
      <c r="J454" s="234"/>
      <c r="K454" s="234"/>
      <c r="L454" s="239"/>
      <c r="M454" s="240"/>
      <c r="N454" s="241"/>
      <c r="O454" s="241"/>
      <c r="P454" s="241"/>
      <c r="Q454" s="241"/>
      <c r="R454" s="241"/>
      <c r="S454" s="241"/>
      <c r="T454" s="242"/>
      <c r="AT454" s="243" t="s">
        <v>161</v>
      </c>
      <c r="AU454" s="243" t="s">
        <v>83</v>
      </c>
      <c r="AV454" s="15" t="s">
        <v>159</v>
      </c>
      <c r="AW454" s="15" t="s">
        <v>36</v>
      </c>
      <c r="AX454" s="15" t="s">
        <v>81</v>
      </c>
      <c r="AY454" s="243" t="s">
        <v>152</v>
      </c>
    </row>
    <row r="455" spans="1:65" s="2" customFormat="1" ht="36" customHeight="1">
      <c r="A455" s="37"/>
      <c r="B455" s="38"/>
      <c r="C455" s="198" t="s">
        <v>611</v>
      </c>
      <c r="D455" s="198" t="s">
        <v>154</v>
      </c>
      <c r="E455" s="199" t="s">
        <v>612</v>
      </c>
      <c r="F455" s="200" t="s">
        <v>613</v>
      </c>
      <c r="G455" s="201" t="s">
        <v>219</v>
      </c>
      <c r="H455" s="202">
        <v>346.82799999999997</v>
      </c>
      <c r="I455" s="203"/>
      <c r="J455" s="204">
        <f>ROUND(I455*H455,2)</f>
        <v>0</v>
      </c>
      <c r="K455" s="200" t="s">
        <v>158</v>
      </c>
      <c r="L455" s="42"/>
      <c r="M455" s="205" t="s">
        <v>21</v>
      </c>
      <c r="N455" s="206" t="s">
        <v>45</v>
      </c>
      <c r="O455" s="68"/>
      <c r="P455" s="207">
        <f>O455*H455</f>
        <v>0</v>
      </c>
      <c r="Q455" s="207">
        <v>1.103E-2</v>
      </c>
      <c r="R455" s="207">
        <f>Q455*H455</f>
        <v>3.8255128399999996</v>
      </c>
      <c r="S455" s="207">
        <v>0</v>
      </c>
      <c r="T455" s="208">
        <f>S455*H455</f>
        <v>0</v>
      </c>
      <c r="U455" s="37"/>
      <c r="V455" s="37"/>
      <c r="W455" s="37"/>
      <c r="X455" s="37"/>
      <c r="Y455" s="37"/>
      <c r="Z455" s="37"/>
      <c r="AA455" s="37"/>
      <c r="AB455" s="37"/>
      <c r="AC455" s="37"/>
      <c r="AD455" s="37"/>
      <c r="AE455" s="37"/>
      <c r="AR455" s="209" t="s">
        <v>159</v>
      </c>
      <c r="AT455" s="209" t="s">
        <v>154</v>
      </c>
      <c r="AU455" s="209" t="s">
        <v>83</v>
      </c>
      <c r="AY455" s="19" t="s">
        <v>152</v>
      </c>
      <c r="BE455" s="210">
        <f>IF(N455="základní",J455,0)</f>
        <v>0</v>
      </c>
      <c r="BF455" s="210">
        <f>IF(N455="snížená",J455,0)</f>
        <v>0</v>
      </c>
      <c r="BG455" s="210">
        <f>IF(N455="zákl. přenesená",J455,0)</f>
        <v>0</v>
      </c>
      <c r="BH455" s="210">
        <f>IF(N455="sníž. přenesená",J455,0)</f>
        <v>0</v>
      </c>
      <c r="BI455" s="210">
        <f>IF(N455="nulová",J455,0)</f>
        <v>0</v>
      </c>
      <c r="BJ455" s="19" t="s">
        <v>81</v>
      </c>
      <c r="BK455" s="210">
        <f>ROUND(I455*H455,2)</f>
        <v>0</v>
      </c>
      <c r="BL455" s="19" t="s">
        <v>159</v>
      </c>
      <c r="BM455" s="209" t="s">
        <v>614</v>
      </c>
    </row>
    <row r="456" spans="1:65" s="13" customFormat="1">
      <c r="B456" s="211"/>
      <c r="C456" s="212"/>
      <c r="D456" s="213" t="s">
        <v>161</v>
      </c>
      <c r="E456" s="214" t="s">
        <v>21</v>
      </c>
      <c r="F456" s="215" t="s">
        <v>341</v>
      </c>
      <c r="G456" s="212"/>
      <c r="H456" s="214" t="s">
        <v>21</v>
      </c>
      <c r="I456" s="216"/>
      <c r="J456" s="212"/>
      <c r="K456" s="212"/>
      <c r="L456" s="217"/>
      <c r="M456" s="218"/>
      <c r="N456" s="219"/>
      <c r="O456" s="219"/>
      <c r="P456" s="219"/>
      <c r="Q456" s="219"/>
      <c r="R456" s="219"/>
      <c r="S456" s="219"/>
      <c r="T456" s="220"/>
      <c r="AT456" s="221" t="s">
        <v>161</v>
      </c>
      <c r="AU456" s="221" t="s">
        <v>83</v>
      </c>
      <c r="AV456" s="13" t="s">
        <v>81</v>
      </c>
      <c r="AW456" s="13" t="s">
        <v>36</v>
      </c>
      <c r="AX456" s="13" t="s">
        <v>74</v>
      </c>
      <c r="AY456" s="221" t="s">
        <v>152</v>
      </c>
    </row>
    <row r="457" spans="1:65" s="13" customFormat="1">
      <c r="B457" s="211"/>
      <c r="C457" s="212"/>
      <c r="D457" s="213" t="s">
        <v>161</v>
      </c>
      <c r="E457" s="214" t="s">
        <v>21</v>
      </c>
      <c r="F457" s="215" t="s">
        <v>578</v>
      </c>
      <c r="G457" s="212"/>
      <c r="H457" s="214" t="s">
        <v>21</v>
      </c>
      <c r="I457" s="216"/>
      <c r="J457" s="212"/>
      <c r="K457" s="212"/>
      <c r="L457" s="217"/>
      <c r="M457" s="218"/>
      <c r="N457" s="219"/>
      <c r="O457" s="219"/>
      <c r="P457" s="219"/>
      <c r="Q457" s="219"/>
      <c r="R457" s="219"/>
      <c r="S457" s="219"/>
      <c r="T457" s="220"/>
      <c r="AT457" s="221" t="s">
        <v>161</v>
      </c>
      <c r="AU457" s="221" t="s">
        <v>83</v>
      </c>
      <c r="AV457" s="13" t="s">
        <v>81</v>
      </c>
      <c r="AW457" s="13" t="s">
        <v>36</v>
      </c>
      <c r="AX457" s="13" t="s">
        <v>74</v>
      </c>
      <c r="AY457" s="221" t="s">
        <v>152</v>
      </c>
    </row>
    <row r="458" spans="1:65" s="14" customFormat="1" ht="22.5">
      <c r="B458" s="222"/>
      <c r="C458" s="223"/>
      <c r="D458" s="213" t="s">
        <v>161</v>
      </c>
      <c r="E458" s="224" t="s">
        <v>21</v>
      </c>
      <c r="F458" s="225" t="s">
        <v>579</v>
      </c>
      <c r="G458" s="223"/>
      <c r="H458" s="226">
        <v>14.448</v>
      </c>
      <c r="I458" s="227"/>
      <c r="J458" s="223"/>
      <c r="K458" s="223"/>
      <c r="L458" s="228"/>
      <c r="M458" s="229"/>
      <c r="N458" s="230"/>
      <c r="O458" s="230"/>
      <c r="P458" s="230"/>
      <c r="Q458" s="230"/>
      <c r="R458" s="230"/>
      <c r="S458" s="230"/>
      <c r="T458" s="231"/>
      <c r="AT458" s="232" t="s">
        <v>161</v>
      </c>
      <c r="AU458" s="232" t="s">
        <v>83</v>
      </c>
      <c r="AV458" s="14" t="s">
        <v>83</v>
      </c>
      <c r="AW458" s="14" t="s">
        <v>36</v>
      </c>
      <c r="AX458" s="14" t="s">
        <v>74</v>
      </c>
      <c r="AY458" s="232" t="s">
        <v>152</v>
      </c>
    </row>
    <row r="459" spans="1:65" s="14" customFormat="1" ht="22.5">
      <c r="B459" s="222"/>
      <c r="C459" s="223"/>
      <c r="D459" s="213" t="s">
        <v>161</v>
      </c>
      <c r="E459" s="224" t="s">
        <v>21</v>
      </c>
      <c r="F459" s="225" t="s">
        <v>580</v>
      </c>
      <c r="G459" s="223"/>
      <c r="H459" s="226">
        <v>51.07</v>
      </c>
      <c r="I459" s="227"/>
      <c r="J459" s="223"/>
      <c r="K459" s="223"/>
      <c r="L459" s="228"/>
      <c r="M459" s="229"/>
      <c r="N459" s="230"/>
      <c r="O459" s="230"/>
      <c r="P459" s="230"/>
      <c r="Q459" s="230"/>
      <c r="R459" s="230"/>
      <c r="S459" s="230"/>
      <c r="T459" s="231"/>
      <c r="AT459" s="232" t="s">
        <v>161</v>
      </c>
      <c r="AU459" s="232" t="s">
        <v>83</v>
      </c>
      <c r="AV459" s="14" t="s">
        <v>83</v>
      </c>
      <c r="AW459" s="14" t="s">
        <v>36</v>
      </c>
      <c r="AX459" s="14" t="s">
        <v>74</v>
      </c>
      <c r="AY459" s="232" t="s">
        <v>152</v>
      </c>
    </row>
    <row r="460" spans="1:65" s="14" customFormat="1">
      <c r="B460" s="222"/>
      <c r="C460" s="223"/>
      <c r="D460" s="213" t="s">
        <v>161</v>
      </c>
      <c r="E460" s="224" t="s">
        <v>21</v>
      </c>
      <c r="F460" s="225" t="s">
        <v>581</v>
      </c>
      <c r="G460" s="223"/>
      <c r="H460" s="226">
        <v>16.971</v>
      </c>
      <c r="I460" s="227"/>
      <c r="J460" s="223"/>
      <c r="K460" s="223"/>
      <c r="L460" s="228"/>
      <c r="M460" s="229"/>
      <c r="N460" s="230"/>
      <c r="O460" s="230"/>
      <c r="P460" s="230"/>
      <c r="Q460" s="230"/>
      <c r="R460" s="230"/>
      <c r="S460" s="230"/>
      <c r="T460" s="231"/>
      <c r="AT460" s="232" t="s">
        <v>161</v>
      </c>
      <c r="AU460" s="232" t="s">
        <v>83</v>
      </c>
      <c r="AV460" s="14" t="s">
        <v>83</v>
      </c>
      <c r="AW460" s="14" t="s">
        <v>36</v>
      </c>
      <c r="AX460" s="14" t="s">
        <v>74</v>
      </c>
      <c r="AY460" s="232" t="s">
        <v>152</v>
      </c>
    </row>
    <row r="461" spans="1:65" s="14" customFormat="1">
      <c r="B461" s="222"/>
      <c r="C461" s="223"/>
      <c r="D461" s="213" t="s">
        <v>161</v>
      </c>
      <c r="E461" s="224" t="s">
        <v>21</v>
      </c>
      <c r="F461" s="225" t="s">
        <v>582</v>
      </c>
      <c r="G461" s="223"/>
      <c r="H461" s="226">
        <v>18.885000000000002</v>
      </c>
      <c r="I461" s="227"/>
      <c r="J461" s="223"/>
      <c r="K461" s="223"/>
      <c r="L461" s="228"/>
      <c r="M461" s="229"/>
      <c r="N461" s="230"/>
      <c r="O461" s="230"/>
      <c r="P461" s="230"/>
      <c r="Q461" s="230"/>
      <c r="R461" s="230"/>
      <c r="S461" s="230"/>
      <c r="T461" s="231"/>
      <c r="AT461" s="232" t="s">
        <v>161</v>
      </c>
      <c r="AU461" s="232" t="s">
        <v>83</v>
      </c>
      <c r="AV461" s="14" t="s">
        <v>83</v>
      </c>
      <c r="AW461" s="14" t="s">
        <v>36</v>
      </c>
      <c r="AX461" s="14" t="s">
        <v>74</v>
      </c>
      <c r="AY461" s="232" t="s">
        <v>152</v>
      </c>
    </row>
    <row r="462" spans="1:65" s="14" customFormat="1">
      <c r="B462" s="222"/>
      <c r="C462" s="223"/>
      <c r="D462" s="213" t="s">
        <v>161</v>
      </c>
      <c r="E462" s="224" t="s">
        <v>21</v>
      </c>
      <c r="F462" s="225" t="s">
        <v>583</v>
      </c>
      <c r="G462" s="223"/>
      <c r="H462" s="226">
        <v>9.5419999999999998</v>
      </c>
      <c r="I462" s="227"/>
      <c r="J462" s="223"/>
      <c r="K462" s="223"/>
      <c r="L462" s="228"/>
      <c r="M462" s="229"/>
      <c r="N462" s="230"/>
      <c r="O462" s="230"/>
      <c r="P462" s="230"/>
      <c r="Q462" s="230"/>
      <c r="R462" s="230"/>
      <c r="S462" s="230"/>
      <c r="T462" s="231"/>
      <c r="AT462" s="232" t="s">
        <v>161</v>
      </c>
      <c r="AU462" s="232" t="s">
        <v>83</v>
      </c>
      <c r="AV462" s="14" t="s">
        <v>83</v>
      </c>
      <c r="AW462" s="14" t="s">
        <v>36</v>
      </c>
      <c r="AX462" s="14" t="s">
        <v>74</v>
      </c>
      <c r="AY462" s="232" t="s">
        <v>152</v>
      </c>
    </row>
    <row r="463" spans="1:65" s="14" customFormat="1">
      <c r="B463" s="222"/>
      <c r="C463" s="223"/>
      <c r="D463" s="213" t="s">
        <v>161</v>
      </c>
      <c r="E463" s="224" t="s">
        <v>21</v>
      </c>
      <c r="F463" s="225" t="s">
        <v>584</v>
      </c>
      <c r="G463" s="223"/>
      <c r="H463" s="226">
        <v>13.292999999999999</v>
      </c>
      <c r="I463" s="227"/>
      <c r="J463" s="223"/>
      <c r="K463" s="223"/>
      <c r="L463" s="228"/>
      <c r="M463" s="229"/>
      <c r="N463" s="230"/>
      <c r="O463" s="230"/>
      <c r="P463" s="230"/>
      <c r="Q463" s="230"/>
      <c r="R463" s="230"/>
      <c r="S463" s="230"/>
      <c r="T463" s="231"/>
      <c r="AT463" s="232" t="s">
        <v>161</v>
      </c>
      <c r="AU463" s="232" t="s">
        <v>83</v>
      </c>
      <c r="AV463" s="14" t="s">
        <v>83</v>
      </c>
      <c r="AW463" s="14" t="s">
        <v>36</v>
      </c>
      <c r="AX463" s="14" t="s">
        <v>74</v>
      </c>
      <c r="AY463" s="232" t="s">
        <v>152</v>
      </c>
    </row>
    <row r="464" spans="1:65" s="14" customFormat="1">
      <c r="B464" s="222"/>
      <c r="C464" s="223"/>
      <c r="D464" s="213" t="s">
        <v>161</v>
      </c>
      <c r="E464" s="224" t="s">
        <v>21</v>
      </c>
      <c r="F464" s="225" t="s">
        <v>585</v>
      </c>
      <c r="G464" s="223"/>
      <c r="H464" s="226">
        <v>33.729999999999997</v>
      </c>
      <c r="I464" s="227"/>
      <c r="J464" s="223"/>
      <c r="K464" s="223"/>
      <c r="L464" s="228"/>
      <c r="M464" s="229"/>
      <c r="N464" s="230"/>
      <c r="O464" s="230"/>
      <c r="P464" s="230"/>
      <c r="Q464" s="230"/>
      <c r="R464" s="230"/>
      <c r="S464" s="230"/>
      <c r="T464" s="231"/>
      <c r="AT464" s="232" t="s">
        <v>161</v>
      </c>
      <c r="AU464" s="232" t="s">
        <v>83</v>
      </c>
      <c r="AV464" s="14" t="s">
        <v>83</v>
      </c>
      <c r="AW464" s="14" t="s">
        <v>36</v>
      </c>
      <c r="AX464" s="14" t="s">
        <v>74</v>
      </c>
      <c r="AY464" s="232" t="s">
        <v>152</v>
      </c>
    </row>
    <row r="465" spans="1:65" s="14" customFormat="1">
      <c r="B465" s="222"/>
      <c r="C465" s="223"/>
      <c r="D465" s="213" t="s">
        <v>161</v>
      </c>
      <c r="E465" s="224" t="s">
        <v>21</v>
      </c>
      <c r="F465" s="225" t="s">
        <v>587</v>
      </c>
      <c r="G465" s="223"/>
      <c r="H465" s="226">
        <v>14.629</v>
      </c>
      <c r="I465" s="227"/>
      <c r="J465" s="223"/>
      <c r="K465" s="223"/>
      <c r="L465" s="228"/>
      <c r="M465" s="229"/>
      <c r="N465" s="230"/>
      <c r="O465" s="230"/>
      <c r="P465" s="230"/>
      <c r="Q465" s="230"/>
      <c r="R465" s="230"/>
      <c r="S465" s="230"/>
      <c r="T465" s="231"/>
      <c r="AT465" s="232" t="s">
        <v>161</v>
      </c>
      <c r="AU465" s="232" t="s">
        <v>83</v>
      </c>
      <c r="AV465" s="14" t="s">
        <v>83</v>
      </c>
      <c r="AW465" s="14" t="s">
        <v>36</v>
      </c>
      <c r="AX465" s="14" t="s">
        <v>74</v>
      </c>
      <c r="AY465" s="232" t="s">
        <v>152</v>
      </c>
    </row>
    <row r="466" spans="1:65" s="14" customFormat="1" ht="22.5">
      <c r="B466" s="222"/>
      <c r="C466" s="223"/>
      <c r="D466" s="213" t="s">
        <v>161</v>
      </c>
      <c r="E466" s="224" t="s">
        <v>21</v>
      </c>
      <c r="F466" s="225" t="s">
        <v>615</v>
      </c>
      <c r="G466" s="223"/>
      <c r="H466" s="226">
        <v>3.51</v>
      </c>
      <c r="I466" s="227"/>
      <c r="J466" s="223"/>
      <c r="K466" s="223"/>
      <c r="L466" s="228"/>
      <c r="M466" s="229"/>
      <c r="N466" s="230"/>
      <c r="O466" s="230"/>
      <c r="P466" s="230"/>
      <c r="Q466" s="230"/>
      <c r="R466" s="230"/>
      <c r="S466" s="230"/>
      <c r="T466" s="231"/>
      <c r="AT466" s="232" t="s">
        <v>161</v>
      </c>
      <c r="AU466" s="232" t="s">
        <v>83</v>
      </c>
      <c r="AV466" s="14" t="s">
        <v>83</v>
      </c>
      <c r="AW466" s="14" t="s">
        <v>36</v>
      </c>
      <c r="AX466" s="14" t="s">
        <v>74</v>
      </c>
      <c r="AY466" s="232" t="s">
        <v>152</v>
      </c>
    </row>
    <row r="467" spans="1:65" s="13" customFormat="1">
      <c r="B467" s="211"/>
      <c r="C467" s="212"/>
      <c r="D467" s="213" t="s">
        <v>161</v>
      </c>
      <c r="E467" s="214" t="s">
        <v>21</v>
      </c>
      <c r="F467" s="215" t="s">
        <v>590</v>
      </c>
      <c r="G467" s="212"/>
      <c r="H467" s="214" t="s">
        <v>21</v>
      </c>
      <c r="I467" s="216"/>
      <c r="J467" s="212"/>
      <c r="K467" s="212"/>
      <c r="L467" s="217"/>
      <c r="M467" s="218"/>
      <c r="N467" s="219"/>
      <c r="O467" s="219"/>
      <c r="P467" s="219"/>
      <c r="Q467" s="219"/>
      <c r="R467" s="219"/>
      <c r="S467" s="219"/>
      <c r="T467" s="220"/>
      <c r="AT467" s="221" t="s">
        <v>161</v>
      </c>
      <c r="AU467" s="221" t="s">
        <v>83</v>
      </c>
      <c r="AV467" s="13" t="s">
        <v>81</v>
      </c>
      <c r="AW467" s="13" t="s">
        <v>36</v>
      </c>
      <c r="AX467" s="13" t="s">
        <v>74</v>
      </c>
      <c r="AY467" s="221" t="s">
        <v>152</v>
      </c>
    </row>
    <row r="468" spans="1:65" s="14" customFormat="1">
      <c r="B468" s="222"/>
      <c r="C468" s="223"/>
      <c r="D468" s="213" t="s">
        <v>161</v>
      </c>
      <c r="E468" s="224" t="s">
        <v>21</v>
      </c>
      <c r="F468" s="225" t="s">
        <v>591</v>
      </c>
      <c r="G468" s="223"/>
      <c r="H468" s="226">
        <v>14.115</v>
      </c>
      <c r="I468" s="227"/>
      <c r="J468" s="223"/>
      <c r="K468" s="223"/>
      <c r="L468" s="228"/>
      <c r="M468" s="229"/>
      <c r="N468" s="230"/>
      <c r="O468" s="230"/>
      <c r="P468" s="230"/>
      <c r="Q468" s="230"/>
      <c r="R468" s="230"/>
      <c r="S468" s="230"/>
      <c r="T468" s="231"/>
      <c r="AT468" s="232" t="s">
        <v>161</v>
      </c>
      <c r="AU468" s="232" t="s">
        <v>83</v>
      </c>
      <c r="AV468" s="14" t="s">
        <v>83</v>
      </c>
      <c r="AW468" s="14" t="s">
        <v>36</v>
      </c>
      <c r="AX468" s="14" t="s">
        <v>74</v>
      </c>
      <c r="AY468" s="232" t="s">
        <v>152</v>
      </c>
    </row>
    <row r="469" spans="1:65" s="14" customFormat="1">
      <c r="B469" s="222"/>
      <c r="C469" s="223"/>
      <c r="D469" s="213" t="s">
        <v>161</v>
      </c>
      <c r="E469" s="224" t="s">
        <v>21</v>
      </c>
      <c r="F469" s="225" t="s">
        <v>592</v>
      </c>
      <c r="G469" s="223"/>
      <c r="H469" s="226">
        <v>33.386000000000003</v>
      </c>
      <c r="I469" s="227"/>
      <c r="J469" s="223"/>
      <c r="K469" s="223"/>
      <c r="L469" s="228"/>
      <c r="M469" s="229"/>
      <c r="N469" s="230"/>
      <c r="O469" s="230"/>
      <c r="P469" s="230"/>
      <c r="Q469" s="230"/>
      <c r="R469" s="230"/>
      <c r="S469" s="230"/>
      <c r="T469" s="231"/>
      <c r="AT469" s="232" t="s">
        <v>161</v>
      </c>
      <c r="AU469" s="232" t="s">
        <v>83</v>
      </c>
      <c r="AV469" s="14" t="s">
        <v>83</v>
      </c>
      <c r="AW469" s="14" t="s">
        <v>36</v>
      </c>
      <c r="AX469" s="14" t="s">
        <v>74</v>
      </c>
      <c r="AY469" s="232" t="s">
        <v>152</v>
      </c>
    </row>
    <row r="470" spans="1:65" s="14" customFormat="1">
      <c r="B470" s="222"/>
      <c r="C470" s="223"/>
      <c r="D470" s="213" t="s">
        <v>161</v>
      </c>
      <c r="E470" s="224" t="s">
        <v>21</v>
      </c>
      <c r="F470" s="225" t="s">
        <v>593</v>
      </c>
      <c r="G470" s="223"/>
      <c r="H470" s="226">
        <v>18.948</v>
      </c>
      <c r="I470" s="227"/>
      <c r="J470" s="223"/>
      <c r="K470" s="223"/>
      <c r="L470" s="228"/>
      <c r="M470" s="229"/>
      <c r="N470" s="230"/>
      <c r="O470" s="230"/>
      <c r="P470" s="230"/>
      <c r="Q470" s="230"/>
      <c r="R470" s="230"/>
      <c r="S470" s="230"/>
      <c r="T470" s="231"/>
      <c r="AT470" s="232" t="s">
        <v>161</v>
      </c>
      <c r="AU470" s="232" t="s">
        <v>83</v>
      </c>
      <c r="AV470" s="14" t="s">
        <v>83</v>
      </c>
      <c r="AW470" s="14" t="s">
        <v>36</v>
      </c>
      <c r="AX470" s="14" t="s">
        <v>74</v>
      </c>
      <c r="AY470" s="232" t="s">
        <v>152</v>
      </c>
    </row>
    <row r="471" spans="1:65" s="14" customFormat="1">
      <c r="B471" s="222"/>
      <c r="C471" s="223"/>
      <c r="D471" s="213" t="s">
        <v>161</v>
      </c>
      <c r="E471" s="224" t="s">
        <v>21</v>
      </c>
      <c r="F471" s="225" t="s">
        <v>594</v>
      </c>
      <c r="G471" s="223"/>
      <c r="H471" s="226">
        <v>10.962999999999999</v>
      </c>
      <c r="I471" s="227"/>
      <c r="J471" s="223"/>
      <c r="K471" s="223"/>
      <c r="L471" s="228"/>
      <c r="M471" s="229"/>
      <c r="N471" s="230"/>
      <c r="O471" s="230"/>
      <c r="P471" s="230"/>
      <c r="Q471" s="230"/>
      <c r="R471" s="230"/>
      <c r="S471" s="230"/>
      <c r="T471" s="231"/>
      <c r="AT471" s="232" t="s">
        <v>161</v>
      </c>
      <c r="AU471" s="232" t="s">
        <v>83</v>
      </c>
      <c r="AV471" s="14" t="s">
        <v>83</v>
      </c>
      <c r="AW471" s="14" t="s">
        <v>36</v>
      </c>
      <c r="AX471" s="14" t="s">
        <v>74</v>
      </c>
      <c r="AY471" s="232" t="s">
        <v>152</v>
      </c>
    </row>
    <row r="472" spans="1:65" s="14" customFormat="1">
      <c r="B472" s="222"/>
      <c r="C472" s="223"/>
      <c r="D472" s="213" t="s">
        <v>161</v>
      </c>
      <c r="E472" s="224" t="s">
        <v>21</v>
      </c>
      <c r="F472" s="225" t="s">
        <v>595</v>
      </c>
      <c r="G472" s="223"/>
      <c r="H472" s="226">
        <v>10.962999999999999</v>
      </c>
      <c r="I472" s="227"/>
      <c r="J472" s="223"/>
      <c r="K472" s="223"/>
      <c r="L472" s="228"/>
      <c r="M472" s="229"/>
      <c r="N472" s="230"/>
      <c r="O472" s="230"/>
      <c r="P472" s="230"/>
      <c r="Q472" s="230"/>
      <c r="R472" s="230"/>
      <c r="S472" s="230"/>
      <c r="T472" s="231"/>
      <c r="AT472" s="232" t="s">
        <v>161</v>
      </c>
      <c r="AU472" s="232" t="s">
        <v>83</v>
      </c>
      <c r="AV472" s="14" t="s">
        <v>83</v>
      </c>
      <c r="AW472" s="14" t="s">
        <v>36</v>
      </c>
      <c r="AX472" s="14" t="s">
        <v>74</v>
      </c>
      <c r="AY472" s="232" t="s">
        <v>152</v>
      </c>
    </row>
    <row r="473" spans="1:65" s="14" customFormat="1">
      <c r="B473" s="222"/>
      <c r="C473" s="223"/>
      <c r="D473" s="213" t="s">
        <v>161</v>
      </c>
      <c r="E473" s="224" t="s">
        <v>21</v>
      </c>
      <c r="F473" s="225" t="s">
        <v>596</v>
      </c>
      <c r="G473" s="223"/>
      <c r="H473" s="226">
        <v>52.722000000000001</v>
      </c>
      <c r="I473" s="227"/>
      <c r="J473" s="223"/>
      <c r="K473" s="223"/>
      <c r="L473" s="228"/>
      <c r="M473" s="229"/>
      <c r="N473" s="230"/>
      <c r="O473" s="230"/>
      <c r="P473" s="230"/>
      <c r="Q473" s="230"/>
      <c r="R473" s="230"/>
      <c r="S473" s="230"/>
      <c r="T473" s="231"/>
      <c r="AT473" s="232" t="s">
        <v>161</v>
      </c>
      <c r="AU473" s="232" t="s">
        <v>83</v>
      </c>
      <c r="AV473" s="14" t="s">
        <v>83</v>
      </c>
      <c r="AW473" s="14" t="s">
        <v>36</v>
      </c>
      <c r="AX473" s="14" t="s">
        <v>74</v>
      </c>
      <c r="AY473" s="232" t="s">
        <v>152</v>
      </c>
    </row>
    <row r="474" spans="1:65" s="14" customFormat="1">
      <c r="B474" s="222"/>
      <c r="C474" s="223"/>
      <c r="D474" s="213" t="s">
        <v>161</v>
      </c>
      <c r="E474" s="224" t="s">
        <v>21</v>
      </c>
      <c r="F474" s="225" t="s">
        <v>597</v>
      </c>
      <c r="G474" s="223"/>
      <c r="H474" s="226">
        <v>24.492999999999999</v>
      </c>
      <c r="I474" s="227"/>
      <c r="J474" s="223"/>
      <c r="K474" s="223"/>
      <c r="L474" s="228"/>
      <c r="M474" s="229"/>
      <c r="N474" s="230"/>
      <c r="O474" s="230"/>
      <c r="P474" s="230"/>
      <c r="Q474" s="230"/>
      <c r="R474" s="230"/>
      <c r="S474" s="230"/>
      <c r="T474" s="231"/>
      <c r="AT474" s="232" t="s">
        <v>161</v>
      </c>
      <c r="AU474" s="232" t="s">
        <v>83</v>
      </c>
      <c r="AV474" s="14" t="s">
        <v>83</v>
      </c>
      <c r="AW474" s="14" t="s">
        <v>36</v>
      </c>
      <c r="AX474" s="14" t="s">
        <v>74</v>
      </c>
      <c r="AY474" s="232" t="s">
        <v>152</v>
      </c>
    </row>
    <row r="475" spans="1:65" s="14" customFormat="1">
      <c r="B475" s="222"/>
      <c r="C475" s="223"/>
      <c r="D475" s="213" t="s">
        <v>161</v>
      </c>
      <c r="E475" s="224" t="s">
        <v>21</v>
      </c>
      <c r="F475" s="225" t="s">
        <v>598</v>
      </c>
      <c r="G475" s="223"/>
      <c r="H475" s="226">
        <v>5.16</v>
      </c>
      <c r="I475" s="227"/>
      <c r="J475" s="223"/>
      <c r="K475" s="223"/>
      <c r="L475" s="228"/>
      <c r="M475" s="229"/>
      <c r="N475" s="230"/>
      <c r="O475" s="230"/>
      <c r="P475" s="230"/>
      <c r="Q475" s="230"/>
      <c r="R475" s="230"/>
      <c r="S475" s="230"/>
      <c r="T475" s="231"/>
      <c r="AT475" s="232" t="s">
        <v>161</v>
      </c>
      <c r="AU475" s="232" t="s">
        <v>83</v>
      </c>
      <c r="AV475" s="14" t="s">
        <v>83</v>
      </c>
      <c r="AW475" s="14" t="s">
        <v>36</v>
      </c>
      <c r="AX475" s="14" t="s">
        <v>74</v>
      </c>
      <c r="AY475" s="232" t="s">
        <v>152</v>
      </c>
    </row>
    <row r="476" spans="1:65" s="15" customFormat="1">
      <c r="B476" s="233"/>
      <c r="C476" s="234"/>
      <c r="D476" s="213" t="s">
        <v>161</v>
      </c>
      <c r="E476" s="235" t="s">
        <v>21</v>
      </c>
      <c r="F476" s="236" t="s">
        <v>184</v>
      </c>
      <c r="G476" s="234"/>
      <c r="H476" s="237">
        <v>346.82799999999997</v>
      </c>
      <c r="I476" s="238"/>
      <c r="J476" s="234"/>
      <c r="K476" s="234"/>
      <c r="L476" s="239"/>
      <c r="M476" s="240"/>
      <c r="N476" s="241"/>
      <c r="O476" s="241"/>
      <c r="P476" s="241"/>
      <c r="Q476" s="241"/>
      <c r="R476" s="241"/>
      <c r="S476" s="241"/>
      <c r="T476" s="242"/>
      <c r="AT476" s="243" t="s">
        <v>161</v>
      </c>
      <c r="AU476" s="243" t="s">
        <v>83</v>
      </c>
      <c r="AV476" s="15" t="s">
        <v>159</v>
      </c>
      <c r="AW476" s="15" t="s">
        <v>36</v>
      </c>
      <c r="AX476" s="15" t="s">
        <v>81</v>
      </c>
      <c r="AY476" s="243" t="s">
        <v>152</v>
      </c>
    </row>
    <row r="477" spans="1:65" s="2" customFormat="1" ht="48" customHeight="1">
      <c r="A477" s="37"/>
      <c r="B477" s="38"/>
      <c r="C477" s="198" t="s">
        <v>616</v>
      </c>
      <c r="D477" s="198" t="s">
        <v>154</v>
      </c>
      <c r="E477" s="199" t="s">
        <v>617</v>
      </c>
      <c r="F477" s="200" t="s">
        <v>618</v>
      </c>
      <c r="G477" s="201" t="s">
        <v>219</v>
      </c>
      <c r="H477" s="202">
        <v>267.17</v>
      </c>
      <c r="I477" s="203"/>
      <c r="J477" s="204">
        <f>ROUND(I477*H477,2)</f>
        <v>0</v>
      </c>
      <c r="K477" s="200" t="s">
        <v>158</v>
      </c>
      <c r="L477" s="42"/>
      <c r="M477" s="205" t="s">
        <v>21</v>
      </c>
      <c r="N477" s="206" t="s">
        <v>45</v>
      </c>
      <c r="O477" s="68"/>
      <c r="P477" s="207">
        <f>O477*H477</f>
        <v>0</v>
      </c>
      <c r="Q477" s="207">
        <v>5.5199999999999997E-3</v>
      </c>
      <c r="R477" s="207">
        <f>Q477*H477</f>
        <v>1.4747783999999999</v>
      </c>
      <c r="S477" s="207">
        <v>0</v>
      </c>
      <c r="T477" s="208">
        <f>S477*H477</f>
        <v>0</v>
      </c>
      <c r="U477" s="37"/>
      <c r="V477" s="37"/>
      <c r="W477" s="37"/>
      <c r="X477" s="37"/>
      <c r="Y477" s="37"/>
      <c r="Z477" s="37"/>
      <c r="AA477" s="37"/>
      <c r="AB477" s="37"/>
      <c r="AC477" s="37"/>
      <c r="AD477" s="37"/>
      <c r="AE477" s="37"/>
      <c r="AR477" s="209" t="s">
        <v>159</v>
      </c>
      <c r="AT477" s="209" t="s">
        <v>154</v>
      </c>
      <c r="AU477" s="209" t="s">
        <v>83</v>
      </c>
      <c r="AY477" s="19" t="s">
        <v>152</v>
      </c>
      <c r="BE477" s="210">
        <f>IF(N477="základní",J477,0)</f>
        <v>0</v>
      </c>
      <c r="BF477" s="210">
        <f>IF(N477="snížená",J477,0)</f>
        <v>0</v>
      </c>
      <c r="BG477" s="210">
        <f>IF(N477="zákl. přenesená",J477,0)</f>
        <v>0</v>
      </c>
      <c r="BH477" s="210">
        <f>IF(N477="sníž. přenesená",J477,0)</f>
        <v>0</v>
      </c>
      <c r="BI477" s="210">
        <f>IF(N477="nulová",J477,0)</f>
        <v>0</v>
      </c>
      <c r="BJ477" s="19" t="s">
        <v>81</v>
      </c>
      <c r="BK477" s="210">
        <f>ROUND(I477*H477,2)</f>
        <v>0</v>
      </c>
      <c r="BL477" s="19" t="s">
        <v>159</v>
      </c>
      <c r="BM477" s="209" t="s">
        <v>619</v>
      </c>
    </row>
    <row r="478" spans="1:65" s="13" customFormat="1">
      <c r="B478" s="211"/>
      <c r="C478" s="212"/>
      <c r="D478" s="213" t="s">
        <v>161</v>
      </c>
      <c r="E478" s="214" t="s">
        <v>21</v>
      </c>
      <c r="F478" s="215" t="s">
        <v>341</v>
      </c>
      <c r="G478" s="212"/>
      <c r="H478" s="214" t="s">
        <v>21</v>
      </c>
      <c r="I478" s="216"/>
      <c r="J478" s="212"/>
      <c r="K478" s="212"/>
      <c r="L478" s="217"/>
      <c r="M478" s="218"/>
      <c r="N478" s="219"/>
      <c r="O478" s="219"/>
      <c r="P478" s="219"/>
      <c r="Q478" s="219"/>
      <c r="R478" s="219"/>
      <c r="S478" s="219"/>
      <c r="T478" s="220"/>
      <c r="AT478" s="221" t="s">
        <v>161</v>
      </c>
      <c r="AU478" s="221" t="s">
        <v>83</v>
      </c>
      <c r="AV478" s="13" t="s">
        <v>81</v>
      </c>
      <c r="AW478" s="13" t="s">
        <v>36</v>
      </c>
      <c r="AX478" s="13" t="s">
        <v>74</v>
      </c>
      <c r="AY478" s="221" t="s">
        <v>152</v>
      </c>
    </row>
    <row r="479" spans="1:65" s="13" customFormat="1">
      <c r="B479" s="211"/>
      <c r="C479" s="212"/>
      <c r="D479" s="213" t="s">
        <v>161</v>
      </c>
      <c r="E479" s="214" t="s">
        <v>21</v>
      </c>
      <c r="F479" s="215" t="s">
        <v>578</v>
      </c>
      <c r="G479" s="212"/>
      <c r="H479" s="214" t="s">
        <v>21</v>
      </c>
      <c r="I479" s="216"/>
      <c r="J479" s="212"/>
      <c r="K479" s="212"/>
      <c r="L479" s="217"/>
      <c r="M479" s="218"/>
      <c r="N479" s="219"/>
      <c r="O479" s="219"/>
      <c r="P479" s="219"/>
      <c r="Q479" s="219"/>
      <c r="R479" s="219"/>
      <c r="S479" s="219"/>
      <c r="T479" s="220"/>
      <c r="AT479" s="221" t="s">
        <v>161</v>
      </c>
      <c r="AU479" s="221" t="s">
        <v>83</v>
      </c>
      <c r="AV479" s="13" t="s">
        <v>81</v>
      </c>
      <c r="AW479" s="13" t="s">
        <v>36</v>
      </c>
      <c r="AX479" s="13" t="s">
        <v>74</v>
      </c>
      <c r="AY479" s="221" t="s">
        <v>152</v>
      </c>
    </row>
    <row r="480" spans="1:65" s="14" customFormat="1" ht="22.5">
      <c r="B480" s="222"/>
      <c r="C480" s="223"/>
      <c r="D480" s="213" t="s">
        <v>161</v>
      </c>
      <c r="E480" s="224" t="s">
        <v>21</v>
      </c>
      <c r="F480" s="225" t="s">
        <v>579</v>
      </c>
      <c r="G480" s="223"/>
      <c r="H480" s="226">
        <v>14.448</v>
      </c>
      <c r="I480" s="227"/>
      <c r="J480" s="223"/>
      <c r="K480" s="223"/>
      <c r="L480" s="228"/>
      <c r="M480" s="229"/>
      <c r="N480" s="230"/>
      <c r="O480" s="230"/>
      <c r="P480" s="230"/>
      <c r="Q480" s="230"/>
      <c r="R480" s="230"/>
      <c r="S480" s="230"/>
      <c r="T480" s="231"/>
      <c r="AT480" s="232" t="s">
        <v>161</v>
      </c>
      <c r="AU480" s="232" t="s">
        <v>83</v>
      </c>
      <c r="AV480" s="14" t="s">
        <v>83</v>
      </c>
      <c r="AW480" s="14" t="s">
        <v>36</v>
      </c>
      <c r="AX480" s="14" t="s">
        <v>74</v>
      </c>
      <c r="AY480" s="232" t="s">
        <v>152</v>
      </c>
    </row>
    <row r="481" spans="2:51" s="14" customFormat="1" ht="22.5">
      <c r="B481" s="222"/>
      <c r="C481" s="223"/>
      <c r="D481" s="213" t="s">
        <v>161</v>
      </c>
      <c r="E481" s="224" t="s">
        <v>21</v>
      </c>
      <c r="F481" s="225" t="s">
        <v>580</v>
      </c>
      <c r="G481" s="223"/>
      <c r="H481" s="226">
        <v>51.07</v>
      </c>
      <c r="I481" s="227"/>
      <c r="J481" s="223"/>
      <c r="K481" s="223"/>
      <c r="L481" s="228"/>
      <c r="M481" s="229"/>
      <c r="N481" s="230"/>
      <c r="O481" s="230"/>
      <c r="P481" s="230"/>
      <c r="Q481" s="230"/>
      <c r="R481" s="230"/>
      <c r="S481" s="230"/>
      <c r="T481" s="231"/>
      <c r="AT481" s="232" t="s">
        <v>161</v>
      </c>
      <c r="AU481" s="232" t="s">
        <v>83</v>
      </c>
      <c r="AV481" s="14" t="s">
        <v>83</v>
      </c>
      <c r="AW481" s="14" t="s">
        <v>36</v>
      </c>
      <c r="AX481" s="14" t="s">
        <v>74</v>
      </c>
      <c r="AY481" s="232" t="s">
        <v>152</v>
      </c>
    </row>
    <row r="482" spans="2:51" s="14" customFormat="1">
      <c r="B482" s="222"/>
      <c r="C482" s="223"/>
      <c r="D482" s="213" t="s">
        <v>161</v>
      </c>
      <c r="E482" s="224" t="s">
        <v>21</v>
      </c>
      <c r="F482" s="225" t="s">
        <v>581</v>
      </c>
      <c r="G482" s="223"/>
      <c r="H482" s="226">
        <v>16.971</v>
      </c>
      <c r="I482" s="227"/>
      <c r="J482" s="223"/>
      <c r="K482" s="223"/>
      <c r="L482" s="228"/>
      <c r="M482" s="229"/>
      <c r="N482" s="230"/>
      <c r="O482" s="230"/>
      <c r="P482" s="230"/>
      <c r="Q482" s="230"/>
      <c r="R482" s="230"/>
      <c r="S482" s="230"/>
      <c r="T482" s="231"/>
      <c r="AT482" s="232" t="s">
        <v>161</v>
      </c>
      <c r="AU482" s="232" t="s">
        <v>83</v>
      </c>
      <c r="AV482" s="14" t="s">
        <v>83</v>
      </c>
      <c r="AW482" s="14" t="s">
        <v>36</v>
      </c>
      <c r="AX482" s="14" t="s">
        <v>74</v>
      </c>
      <c r="AY482" s="232" t="s">
        <v>152</v>
      </c>
    </row>
    <row r="483" spans="2:51" s="14" customFormat="1">
      <c r="B483" s="222"/>
      <c r="C483" s="223"/>
      <c r="D483" s="213" t="s">
        <v>161</v>
      </c>
      <c r="E483" s="224" t="s">
        <v>21</v>
      </c>
      <c r="F483" s="225" t="s">
        <v>582</v>
      </c>
      <c r="G483" s="223"/>
      <c r="H483" s="226">
        <v>18.885000000000002</v>
      </c>
      <c r="I483" s="227"/>
      <c r="J483" s="223"/>
      <c r="K483" s="223"/>
      <c r="L483" s="228"/>
      <c r="M483" s="229"/>
      <c r="N483" s="230"/>
      <c r="O483" s="230"/>
      <c r="P483" s="230"/>
      <c r="Q483" s="230"/>
      <c r="R483" s="230"/>
      <c r="S483" s="230"/>
      <c r="T483" s="231"/>
      <c r="AT483" s="232" t="s">
        <v>161</v>
      </c>
      <c r="AU483" s="232" t="s">
        <v>83</v>
      </c>
      <c r="AV483" s="14" t="s">
        <v>83</v>
      </c>
      <c r="AW483" s="14" t="s">
        <v>36</v>
      </c>
      <c r="AX483" s="14" t="s">
        <v>74</v>
      </c>
      <c r="AY483" s="232" t="s">
        <v>152</v>
      </c>
    </row>
    <row r="484" spans="2:51" s="14" customFormat="1">
      <c r="B484" s="222"/>
      <c r="C484" s="223"/>
      <c r="D484" s="213" t="s">
        <v>161</v>
      </c>
      <c r="E484" s="224" t="s">
        <v>21</v>
      </c>
      <c r="F484" s="225" t="s">
        <v>583</v>
      </c>
      <c r="G484" s="223"/>
      <c r="H484" s="226">
        <v>9.5419999999999998</v>
      </c>
      <c r="I484" s="227"/>
      <c r="J484" s="223"/>
      <c r="K484" s="223"/>
      <c r="L484" s="228"/>
      <c r="M484" s="229"/>
      <c r="N484" s="230"/>
      <c r="O484" s="230"/>
      <c r="P484" s="230"/>
      <c r="Q484" s="230"/>
      <c r="R484" s="230"/>
      <c r="S484" s="230"/>
      <c r="T484" s="231"/>
      <c r="AT484" s="232" t="s">
        <v>161</v>
      </c>
      <c r="AU484" s="232" t="s">
        <v>83</v>
      </c>
      <c r="AV484" s="14" t="s">
        <v>83</v>
      </c>
      <c r="AW484" s="14" t="s">
        <v>36</v>
      </c>
      <c r="AX484" s="14" t="s">
        <v>74</v>
      </c>
      <c r="AY484" s="232" t="s">
        <v>152</v>
      </c>
    </row>
    <row r="485" spans="2:51" s="14" customFormat="1">
      <c r="B485" s="222"/>
      <c r="C485" s="223"/>
      <c r="D485" s="213" t="s">
        <v>161</v>
      </c>
      <c r="E485" s="224" t="s">
        <v>21</v>
      </c>
      <c r="F485" s="225" t="s">
        <v>584</v>
      </c>
      <c r="G485" s="223"/>
      <c r="H485" s="226">
        <v>13.292999999999999</v>
      </c>
      <c r="I485" s="227"/>
      <c r="J485" s="223"/>
      <c r="K485" s="223"/>
      <c r="L485" s="228"/>
      <c r="M485" s="229"/>
      <c r="N485" s="230"/>
      <c r="O485" s="230"/>
      <c r="P485" s="230"/>
      <c r="Q485" s="230"/>
      <c r="R485" s="230"/>
      <c r="S485" s="230"/>
      <c r="T485" s="231"/>
      <c r="AT485" s="232" t="s">
        <v>161</v>
      </c>
      <c r="AU485" s="232" t="s">
        <v>83</v>
      </c>
      <c r="AV485" s="14" t="s">
        <v>83</v>
      </c>
      <c r="AW485" s="14" t="s">
        <v>36</v>
      </c>
      <c r="AX485" s="14" t="s">
        <v>74</v>
      </c>
      <c r="AY485" s="232" t="s">
        <v>152</v>
      </c>
    </row>
    <row r="486" spans="2:51" s="14" customFormat="1">
      <c r="B486" s="222"/>
      <c r="C486" s="223"/>
      <c r="D486" s="213" t="s">
        <v>161</v>
      </c>
      <c r="E486" s="224" t="s">
        <v>21</v>
      </c>
      <c r="F486" s="225" t="s">
        <v>585</v>
      </c>
      <c r="G486" s="223"/>
      <c r="H486" s="226">
        <v>33.729999999999997</v>
      </c>
      <c r="I486" s="227"/>
      <c r="J486" s="223"/>
      <c r="K486" s="223"/>
      <c r="L486" s="228"/>
      <c r="M486" s="229"/>
      <c r="N486" s="230"/>
      <c r="O486" s="230"/>
      <c r="P486" s="230"/>
      <c r="Q486" s="230"/>
      <c r="R486" s="230"/>
      <c r="S486" s="230"/>
      <c r="T486" s="231"/>
      <c r="AT486" s="232" t="s">
        <v>161</v>
      </c>
      <c r="AU486" s="232" t="s">
        <v>83</v>
      </c>
      <c r="AV486" s="14" t="s">
        <v>83</v>
      </c>
      <c r="AW486" s="14" t="s">
        <v>36</v>
      </c>
      <c r="AX486" s="14" t="s">
        <v>74</v>
      </c>
      <c r="AY486" s="232" t="s">
        <v>152</v>
      </c>
    </row>
    <row r="487" spans="2:51" s="14" customFormat="1">
      <c r="B487" s="222"/>
      <c r="C487" s="223"/>
      <c r="D487" s="213" t="s">
        <v>161</v>
      </c>
      <c r="E487" s="224" t="s">
        <v>21</v>
      </c>
      <c r="F487" s="225" t="s">
        <v>587</v>
      </c>
      <c r="G487" s="223"/>
      <c r="H487" s="226">
        <v>14.629</v>
      </c>
      <c r="I487" s="227"/>
      <c r="J487" s="223"/>
      <c r="K487" s="223"/>
      <c r="L487" s="228"/>
      <c r="M487" s="229"/>
      <c r="N487" s="230"/>
      <c r="O487" s="230"/>
      <c r="P487" s="230"/>
      <c r="Q487" s="230"/>
      <c r="R487" s="230"/>
      <c r="S487" s="230"/>
      <c r="T487" s="231"/>
      <c r="AT487" s="232" t="s">
        <v>161</v>
      </c>
      <c r="AU487" s="232" t="s">
        <v>83</v>
      </c>
      <c r="AV487" s="14" t="s">
        <v>83</v>
      </c>
      <c r="AW487" s="14" t="s">
        <v>36</v>
      </c>
      <c r="AX487" s="14" t="s">
        <v>74</v>
      </c>
      <c r="AY487" s="232" t="s">
        <v>152</v>
      </c>
    </row>
    <row r="488" spans="2:51" s="14" customFormat="1" ht="22.5">
      <c r="B488" s="222"/>
      <c r="C488" s="223"/>
      <c r="D488" s="213" t="s">
        <v>161</v>
      </c>
      <c r="E488" s="224" t="s">
        <v>21</v>
      </c>
      <c r="F488" s="225" t="s">
        <v>615</v>
      </c>
      <c r="G488" s="223"/>
      <c r="H488" s="226">
        <v>3.51</v>
      </c>
      <c r="I488" s="227"/>
      <c r="J488" s="223"/>
      <c r="K488" s="223"/>
      <c r="L488" s="228"/>
      <c r="M488" s="229"/>
      <c r="N488" s="230"/>
      <c r="O488" s="230"/>
      <c r="P488" s="230"/>
      <c r="Q488" s="230"/>
      <c r="R488" s="230"/>
      <c r="S488" s="230"/>
      <c r="T488" s="231"/>
      <c r="AT488" s="232" t="s">
        <v>161</v>
      </c>
      <c r="AU488" s="232" t="s">
        <v>83</v>
      </c>
      <c r="AV488" s="14" t="s">
        <v>83</v>
      </c>
      <c r="AW488" s="14" t="s">
        <v>36</v>
      </c>
      <c r="AX488" s="14" t="s">
        <v>74</v>
      </c>
      <c r="AY488" s="232" t="s">
        <v>152</v>
      </c>
    </row>
    <row r="489" spans="2:51" s="13" customFormat="1">
      <c r="B489" s="211"/>
      <c r="C489" s="212"/>
      <c r="D489" s="213" t="s">
        <v>161</v>
      </c>
      <c r="E489" s="214" t="s">
        <v>21</v>
      </c>
      <c r="F489" s="215" t="s">
        <v>590</v>
      </c>
      <c r="G489" s="212"/>
      <c r="H489" s="214" t="s">
        <v>21</v>
      </c>
      <c r="I489" s="216"/>
      <c r="J489" s="212"/>
      <c r="K489" s="212"/>
      <c r="L489" s="217"/>
      <c r="M489" s="218"/>
      <c r="N489" s="219"/>
      <c r="O489" s="219"/>
      <c r="P489" s="219"/>
      <c r="Q489" s="219"/>
      <c r="R489" s="219"/>
      <c r="S489" s="219"/>
      <c r="T489" s="220"/>
      <c r="AT489" s="221" t="s">
        <v>161</v>
      </c>
      <c r="AU489" s="221" t="s">
        <v>83</v>
      </c>
      <c r="AV489" s="13" t="s">
        <v>81</v>
      </c>
      <c r="AW489" s="13" t="s">
        <v>36</v>
      </c>
      <c r="AX489" s="13" t="s">
        <v>74</v>
      </c>
      <c r="AY489" s="221" t="s">
        <v>152</v>
      </c>
    </row>
    <row r="490" spans="2:51" s="14" customFormat="1">
      <c r="B490" s="222"/>
      <c r="C490" s="223"/>
      <c r="D490" s="213" t="s">
        <v>161</v>
      </c>
      <c r="E490" s="224" t="s">
        <v>21</v>
      </c>
      <c r="F490" s="225" t="s">
        <v>591</v>
      </c>
      <c r="G490" s="223"/>
      <c r="H490" s="226">
        <v>14.115</v>
      </c>
      <c r="I490" s="227"/>
      <c r="J490" s="223"/>
      <c r="K490" s="223"/>
      <c r="L490" s="228"/>
      <c r="M490" s="229"/>
      <c r="N490" s="230"/>
      <c r="O490" s="230"/>
      <c r="P490" s="230"/>
      <c r="Q490" s="230"/>
      <c r="R490" s="230"/>
      <c r="S490" s="230"/>
      <c r="T490" s="231"/>
      <c r="AT490" s="232" t="s">
        <v>161</v>
      </c>
      <c r="AU490" s="232" t="s">
        <v>83</v>
      </c>
      <c r="AV490" s="14" t="s">
        <v>83</v>
      </c>
      <c r="AW490" s="14" t="s">
        <v>36</v>
      </c>
      <c r="AX490" s="14" t="s">
        <v>74</v>
      </c>
      <c r="AY490" s="232" t="s">
        <v>152</v>
      </c>
    </row>
    <row r="491" spans="2:51" s="14" customFormat="1">
      <c r="B491" s="222"/>
      <c r="C491" s="223"/>
      <c r="D491" s="213" t="s">
        <v>161</v>
      </c>
      <c r="E491" s="224" t="s">
        <v>21</v>
      </c>
      <c r="F491" s="225" t="s">
        <v>592</v>
      </c>
      <c r="G491" s="223"/>
      <c r="H491" s="226">
        <v>33.386000000000003</v>
      </c>
      <c r="I491" s="227"/>
      <c r="J491" s="223"/>
      <c r="K491" s="223"/>
      <c r="L491" s="228"/>
      <c r="M491" s="229"/>
      <c r="N491" s="230"/>
      <c r="O491" s="230"/>
      <c r="P491" s="230"/>
      <c r="Q491" s="230"/>
      <c r="R491" s="230"/>
      <c r="S491" s="230"/>
      <c r="T491" s="231"/>
      <c r="AT491" s="232" t="s">
        <v>161</v>
      </c>
      <c r="AU491" s="232" t="s">
        <v>83</v>
      </c>
      <c r="AV491" s="14" t="s">
        <v>83</v>
      </c>
      <c r="AW491" s="14" t="s">
        <v>36</v>
      </c>
      <c r="AX491" s="14" t="s">
        <v>74</v>
      </c>
      <c r="AY491" s="232" t="s">
        <v>152</v>
      </c>
    </row>
    <row r="492" spans="2:51" s="14" customFormat="1">
      <c r="B492" s="222"/>
      <c r="C492" s="223"/>
      <c r="D492" s="213" t="s">
        <v>161</v>
      </c>
      <c r="E492" s="224" t="s">
        <v>21</v>
      </c>
      <c r="F492" s="225" t="s">
        <v>593</v>
      </c>
      <c r="G492" s="223"/>
      <c r="H492" s="226">
        <v>18.948</v>
      </c>
      <c r="I492" s="227"/>
      <c r="J492" s="223"/>
      <c r="K492" s="223"/>
      <c r="L492" s="228"/>
      <c r="M492" s="229"/>
      <c r="N492" s="230"/>
      <c r="O492" s="230"/>
      <c r="P492" s="230"/>
      <c r="Q492" s="230"/>
      <c r="R492" s="230"/>
      <c r="S492" s="230"/>
      <c r="T492" s="231"/>
      <c r="AT492" s="232" t="s">
        <v>161</v>
      </c>
      <c r="AU492" s="232" t="s">
        <v>83</v>
      </c>
      <c r="AV492" s="14" t="s">
        <v>83</v>
      </c>
      <c r="AW492" s="14" t="s">
        <v>36</v>
      </c>
      <c r="AX492" s="14" t="s">
        <v>74</v>
      </c>
      <c r="AY492" s="232" t="s">
        <v>152</v>
      </c>
    </row>
    <row r="493" spans="2:51" s="14" customFormat="1">
      <c r="B493" s="222"/>
      <c r="C493" s="223"/>
      <c r="D493" s="213" t="s">
        <v>161</v>
      </c>
      <c r="E493" s="224" t="s">
        <v>21</v>
      </c>
      <c r="F493" s="225" t="s">
        <v>594</v>
      </c>
      <c r="G493" s="223"/>
      <c r="H493" s="226">
        <v>10.962999999999999</v>
      </c>
      <c r="I493" s="227"/>
      <c r="J493" s="223"/>
      <c r="K493" s="223"/>
      <c r="L493" s="228"/>
      <c r="M493" s="229"/>
      <c r="N493" s="230"/>
      <c r="O493" s="230"/>
      <c r="P493" s="230"/>
      <c r="Q493" s="230"/>
      <c r="R493" s="230"/>
      <c r="S493" s="230"/>
      <c r="T493" s="231"/>
      <c r="AT493" s="232" t="s">
        <v>161</v>
      </c>
      <c r="AU493" s="232" t="s">
        <v>83</v>
      </c>
      <c r="AV493" s="14" t="s">
        <v>83</v>
      </c>
      <c r="AW493" s="14" t="s">
        <v>36</v>
      </c>
      <c r="AX493" s="14" t="s">
        <v>74</v>
      </c>
      <c r="AY493" s="232" t="s">
        <v>152</v>
      </c>
    </row>
    <row r="494" spans="2:51" s="14" customFormat="1">
      <c r="B494" s="222"/>
      <c r="C494" s="223"/>
      <c r="D494" s="213" t="s">
        <v>161</v>
      </c>
      <c r="E494" s="224" t="s">
        <v>21</v>
      </c>
      <c r="F494" s="225" t="s">
        <v>595</v>
      </c>
      <c r="G494" s="223"/>
      <c r="H494" s="226">
        <v>10.962999999999999</v>
      </c>
      <c r="I494" s="227"/>
      <c r="J494" s="223"/>
      <c r="K494" s="223"/>
      <c r="L494" s="228"/>
      <c r="M494" s="229"/>
      <c r="N494" s="230"/>
      <c r="O494" s="230"/>
      <c r="P494" s="230"/>
      <c r="Q494" s="230"/>
      <c r="R494" s="230"/>
      <c r="S494" s="230"/>
      <c r="T494" s="231"/>
      <c r="AT494" s="232" t="s">
        <v>161</v>
      </c>
      <c r="AU494" s="232" t="s">
        <v>83</v>
      </c>
      <c r="AV494" s="14" t="s">
        <v>83</v>
      </c>
      <c r="AW494" s="14" t="s">
        <v>36</v>
      </c>
      <c r="AX494" s="14" t="s">
        <v>74</v>
      </c>
      <c r="AY494" s="232" t="s">
        <v>152</v>
      </c>
    </row>
    <row r="495" spans="2:51" s="14" customFormat="1">
      <c r="B495" s="222"/>
      <c r="C495" s="223"/>
      <c r="D495" s="213" t="s">
        <v>161</v>
      </c>
      <c r="E495" s="224" t="s">
        <v>21</v>
      </c>
      <c r="F495" s="225" t="s">
        <v>596</v>
      </c>
      <c r="G495" s="223"/>
      <c r="H495" s="226">
        <v>52.722000000000001</v>
      </c>
      <c r="I495" s="227"/>
      <c r="J495" s="223"/>
      <c r="K495" s="223"/>
      <c r="L495" s="228"/>
      <c r="M495" s="229"/>
      <c r="N495" s="230"/>
      <c r="O495" s="230"/>
      <c r="P495" s="230"/>
      <c r="Q495" s="230"/>
      <c r="R495" s="230"/>
      <c r="S495" s="230"/>
      <c r="T495" s="231"/>
      <c r="AT495" s="232" t="s">
        <v>161</v>
      </c>
      <c r="AU495" s="232" t="s">
        <v>83</v>
      </c>
      <c r="AV495" s="14" t="s">
        <v>83</v>
      </c>
      <c r="AW495" s="14" t="s">
        <v>36</v>
      </c>
      <c r="AX495" s="14" t="s">
        <v>74</v>
      </c>
      <c r="AY495" s="232" t="s">
        <v>152</v>
      </c>
    </row>
    <row r="496" spans="2:51" s="14" customFormat="1">
      <c r="B496" s="222"/>
      <c r="C496" s="223"/>
      <c r="D496" s="213" t="s">
        <v>161</v>
      </c>
      <c r="E496" s="224" t="s">
        <v>21</v>
      </c>
      <c r="F496" s="225" t="s">
        <v>597</v>
      </c>
      <c r="G496" s="223"/>
      <c r="H496" s="226">
        <v>24.492999999999999</v>
      </c>
      <c r="I496" s="227"/>
      <c r="J496" s="223"/>
      <c r="K496" s="223"/>
      <c r="L496" s="228"/>
      <c r="M496" s="229"/>
      <c r="N496" s="230"/>
      <c r="O496" s="230"/>
      <c r="P496" s="230"/>
      <c r="Q496" s="230"/>
      <c r="R496" s="230"/>
      <c r="S496" s="230"/>
      <c r="T496" s="231"/>
      <c r="AT496" s="232" t="s">
        <v>161</v>
      </c>
      <c r="AU496" s="232" t="s">
        <v>83</v>
      </c>
      <c r="AV496" s="14" t="s">
        <v>83</v>
      </c>
      <c r="AW496" s="14" t="s">
        <v>36</v>
      </c>
      <c r="AX496" s="14" t="s">
        <v>74</v>
      </c>
      <c r="AY496" s="232" t="s">
        <v>152</v>
      </c>
    </row>
    <row r="497" spans="1:65" s="14" customFormat="1">
      <c r="B497" s="222"/>
      <c r="C497" s="223"/>
      <c r="D497" s="213" t="s">
        <v>161</v>
      </c>
      <c r="E497" s="224" t="s">
        <v>21</v>
      </c>
      <c r="F497" s="225" t="s">
        <v>598</v>
      </c>
      <c r="G497" s="223"/>
      <c r="H497" s="226">
        <v>5.16</v>
      </c>
      <c r="I497" s="227"/>
      <c r="J497" s="223"/>
      <c r="K497" s="223"/>
      <c r="L497" s="228"/>
      <c r="M497" s="229"/>
      <c r="N497" s="230"/>
      <c r="O497" s="230"/>
      <c r="P497" s="230"/>
      <c r="Q497" s="230"/>
      <c r="R497" s="230"/>
      <c r="S497" s="230"/>
      <c r="T497" s="231"/>
      <c r="AT497" s="232" t="s">
        <v>161</v>
      </c>
      <c r="AU497" s="232" t="s">
        <v>83</v>
      </c>
      <c r="AV497" s="14" t="s">
        <v>83</v>
      </c>
      <c r="AW497" s="14" t="s">
        <v>36</v>
      </c>
      <c r="AX497" s="14" t="s">
        <v>74</v>
      </c>
      <c r="AY497" s="232" t="s">
        <v>152</v>
      </c>
    </row>
    <row r="498" spans="1:65" s="14" customFormat="1">
      <c r="B498" s="222"/>
      <c r="C498" s="223"/>
      <c r="D498" s="213" t="s">
        <v>161</v>
      </c>
      <c r="E498" s="224" t="s">
        <v>21</v>
      </c>
      <c r="F498" s="225" t="s">
        <v>620</v>
      </c>
      <c r="G498" s="223"/>
      <c r="H498" s="226">
        <v>-79.658000000000001</v>
      </c>
      <c r="I498" s="227"/>
      <c r="J498" s="223"/>
      <c r="K498" s="223"/>
      <c r="L498" s="228"/>
      <c r="M498" s="229"/>
      <c r="N498" s="230"/>
      <c r="O498" s="230"/>
      <c r="P498" s="230"/>
      <c r="Q498" s="230"/>
      <c r="R498" s="230"/>
      <c r="S498" s="230"/>
      <c r="T498" s="231"/>
      <c r="AT498" s="232" t="s">
        <v>161</v>
      </c>
      <c r="AU498" s="232" t="s">
        <v>83</v>
      </c>
      <c r="AV498" s="14" t="s">
        <v>83</v>
      </c>
      <c r="AW498" s="14" t="s">
        <v>36</v>
      </c>
      <c r="AX498" s="14" t="s">
        <v>74</v>
      </c>
      <c r="AY498" s="232" t="s">
        <v>152</v>
      </c>
    </row>
    <row r="499" spans="1:65" s="15" customFormat="1">
      <c r="B499" s="233"/>
      <c r="C499" s="234"/>
      <c r="D499" s="213" t="s">
        <v>161</v>
      </c>
      <c r="E499" s="235" t="s">
        <v>21</v>
      </c>
      <c r="F499" s="236" t="s">
        <v>184</v>
      </c>
      <c r="G499" s="234"/>
      <c r="H499" s="237">
        <v>267.16999999999996</v>
      </c>
      <c r="I499" s="238"/>
      <c r="J499" s="234"/>
      <c r="K499" s="234"/>
      <c r="L499" s="239"/>
      <c r="M499" s="240"/>
      <c r="N499" s="241"/>
      <c r="O499" s="241"/>
      <c r="P499" s="241"/>
      <c r="Q499" s="241"/>
      <c r="R499" s="241"/>
      <c r="S499" s="241"/>
      <c r="T499" s="242"/>
      <c r="AT499" s="243" t="s">
        <v>161</v>
      </c>
      <c r="AU499" s="243" t="s">
        <v>83</v>
      </c>
      <c r="AV499" s="15" t="s">
        <v>159</v>
      </c>
      <c r="AW499" s="15" t="s">
        <v>36</v>
      </c>
      <c r="AX499" s="15" t="s">
        <v>81</v>
      </c>
      <c r="AY499" s="243" t="s">
        <v>152</v>
      </c>
    </row>
    <row r="500" spans="1:65" s="2" customFormat="1" ht="48" customHeight="1">
      <c r="A500" s="37"/>
      <c r="B500" s="38"/>
      <c r="C500" s="198" t="s">
        <v>621</v>
      </c>
      <c r="D500" s="198" t="s">
        <v>154</v>
      </c>
      <c r="E500" s="199" t="s">
        <v>622</v>
      </c>
      <c r="F500" s="200" t="s">
        <v>623</v>
      </c>
      <c r="G500" s="201" t="s">
        <v>219</v>
      </c>
      <c r="H500" s="202">
        <v>47.512999999999998</v>
      </c>
      <c r="I500" s="203"/>
      <c r="J500" s="204">
        <f>ROUND(I500*H500,2)</f>
        <v>0</v>
      </c>
      <c r="K500" s="200" t="s">
        <v>158</v>
      </c>
      <c r="L500" s="42"/>
      <c r="M500" s="205" t="s">
        <v>21</v>
      </c>
      <c r="N500" s="206" t="s">
        <v>45</v>
      </c>
      <c r="O500" s="68"/>
      <c r="P500" s="207">
        <f>O500*H500</f>
        <v>0</v>
      </c>
      <c r="Q500" s="207">
        <v>1.2999999999999999E-2</v>
      </c>
      <c r="R500" s="207">
        <f>Q500*H500</f>
        <v>0.61766899999999991</v>
      </c>
      <c r="S500" s="207">
        <v>0</v>
      </c>
      <c r="T500" s="208">
        <f>S500*H500</f>
        <v>0</v>
      </c>
      <c r="U500" s="37"/>
      <c r="V500" s="37"/>
      <c r="W500" s="37"/>
      <c r="X500" s="37"/>
      <c r="Y500" s="37"/>
      <c r="Z500" s="37"/>
      <c r="AA500" s="37"/>
      <c r="AB500" s="37"/>
      <c r="AC500" s="37"/>
      <c r="AD500" s="37"/>
      <c r="AE500" s="37"/>
      <c r="AR500" s="209" t="s">
        <v>159</v>
      </c>
      <c r="AT500" s="209" t="s">
        <v>154</v>
      </c>
      <c r="AU500" s="209" t="s">
        <v>83</v>
      </c>
      <c r="AY500" s="19" t="s">
        <v>152</v>
      </c>
      <c r="BE500" s="210">
        <f>IF(N500="základní",J500,0)</f>
        <v>0</v>
      </c>
      <c r="BF500" s="210">
        <f>IF(N500="snížená",J500,0)</f>
        <v>0</v>
      </c>
      <c r="BG500" s="210">
        <f>IF(N500="zákl. přenesená",J500,0)</f>
        <v>0</v>
      </c>
      <c r="BH500" s="210">
        <f>IF(N500="sníž. přenesená",J500,0)</f>
        <v>0</v>
      </c>
      <c r="BI500" s="210">
        <f>IF(N500="nulová",J500,0)</f>
        <v>0</v>
      </c>
      <c r="BJ500" s="19" t="s">
        <v>81</v>
      </c>
      <c r="BK500" s="210">
        <f>ROUND(I500*H500,2)</f>
        <v>0</v>
      </c>
      <c r="BL500" s="19" t="s">
        <v>159</v>
      </c>
      <c r="BM500" s="209" t="s">
        <v>624</v>
      </c>
    </row>
    <row r="501" spans="1:65" s="13" customFormat="1">
      <c r="B501" s="211"/>
      <c r="C501" s="212"/>
      <c r="D501" s="213" t="s">
        <v>161</v>
      </c>
      <c r="E501" s="214" t="s">
        <v>21</v>
      </c>
      <c r="F501" s="215" t="s">
        <v>625</v>
      </c>
      <c r="G501" s="212"/>
      <c r="H501" s="214" t="s">
        <v>21</v>
      </c>
      <c r="I501" s="216"/>
      <c r="J501" s="212"/>
      <c r="K501" s="212"/>
      <c r="L501" s="217"/>
      <c r="M501" s="218"/>
      <c r="N501" s="219"/>
      <c r="O501" s="219"/>
      <c r="P501" s="219"/>
      <c r="Q501" s="219"/>
      <c r="R501" s="219"/>
      <c r="S501" s="219"/>
      <c r="T501" s="220"/>
      <c r="AT501" s="221" t="s">
        <v>161</v>
      </c>
      <c r="AU501" s="221" t="s">
        <v>83</v>
      </c>
      <c r="AV501" s="13" t="s">
        <v>81</v>
      </c>
      <c r="AW501" s="13" t="s">
        <v>36</v>
      </c>
      <c r="AX501" s="13" t="s">
        <v>74</v>
      </c>
      <c r="AY501" s="221" t="s">
        <v>152</v>
      </c>
    </row>
    <row r="502" spans="1:65" s="14" customFormat="1" ht="22.5">
      <c r="B502" s="222"/>
      <c r="C502" s="223"/>
      <c r="D502" s="213" t="s">
        <v>161</v>
      </c>
      <c r="E502" s="224" t="s">
        <v>21</v>
      </c>
      <c r="F502" s="225" t="s">
        <v>626</v>
      </c>
      <c r="G502" s="223"/>
      <c r="H502" s="226">
        <v>45.923000000000002</v>
      </c>
      <c r="I502" s="227"/>
      <c r="J502" s="223"/>
      <c r="K502" s="223"/>
      <c r="L502" s="228"/>
      <c r="M502" s="229"/>
      <c r="N502" s="230"/>
      <c r="O502" s="230"/>
      <c r="P502" s="230"/>
      <c r="Q502" s="230"/>
      <c r="R502" s="230"/>
      <c r="S502" s="230"/>
      <c r="T502" s="231"/>
      <c r="AT502" s="232" t="s">
        <v>161</v>
      </c>
      <c r="AU502" s="232" t="s">
        <v>83</v>
      </c>
      <c r="AV502" s="14" t="s">
        <v>83</v>
      </c>
      <c r="AW502" s="14" t="s">
        <v>36</v>
      </c>
      <c r="AX502" s="14" t="s">
        <v>74</v>
      </c>
      <c r="AY502" s="232" t="s">
        <v>152</v>
      </c>
    </row>
    <row r="503" spans="1:65" s="14" customFormat="1">
      <c r="B503" s="222"/>
      <c r="C503" s="223"/>
      <c r="D503" s="213" t="s">
        <v>161</v>
      </c>
      <c r="E503" s="224" t="s">
        <v>21</v>
      </c>
      <c r="F503" s="225" t="s">
        <v>627</v>
      </c>
      <c r="G503" s="223"/>
      <c r="H503" s="226">
        <v>1.59</v>
      </c>
      <c r="I503" s="227"/>
      <c r="J503" s="223"/>
      <c r="K503" s="223"/>
      <c r="L503" s="228"/>
      <c r="M503" s="229"/>
      <c r="N503" s="230"/>
      <c r="O503" s="230"/>
      <c r="P503" s="230"/>
      <c r="Q503" s="230"/>
      <c r="R503" s="230"/>
      <c r="S503" s="230"/>
      <c r="T503" s="231"/>
      <c r="AT503" s="232" t="s">
        <v>161</v>
      </c>
      <c r="AU503" s="232" t="s">
        <v>83</v>
      </c>
      <c r="AV503" s="14" t="s">
        <v>83</v>
      </c>
      <c r="AW503" s="14" t="s">
        <v>36</v>
      </c>
      <c r="AX503" s="14" t="s">
        <v>74</v>
      </c>
      <c r="AY503" s="232" t="s">
        <v>152</v>
      </c>
    </row>
    <row r="504" spans="1:65" s="15" customFormat="1">
      <c r="B504" s="233"/>
      <c r="C504" s="234"/>
      <c r="D504" s="213" t="s">
        <v>161</v>
      </c>
      <c r="E504" s="235" t="s">
        <v>21</v>
      </c>
      <c r="F504" s="236" t="s">
        <v>184</v>
      </c>
      <c r="G504" s="234"/>
      <c r="H504" s="237">
        <v>47.513000000000005</v>
      </c>
      <c r="I504" s="238"/>
      <c r="J504" s="234"/>
      <c r="K504" s="234"/>
      <c r="L504" s="239"/>
      <c r="M504" s="240"/>
      <c r="N504" s="241"/>
      <c r="O504" s="241"/>
      <c r="P504" s="241"/>
      <c r="Q504" s="241"/>
      <c r="R504" s="241"/>
      <c r="S504" s="241"/>
      <c r="T504" s="242"/>
      <c r="AT504" s="243" t="s">
        <v>161</v>
      </c>
      <c r="AU504" s="243" t="s">
        <v>83</v>
      </c>
      <c r="AV504" s="15" t="s">
        <v>159</v>
      </c>
      <c r="AW504" s="15" t="s">
        <v>36</v>
      </c>
      <c r="AX504" s="15" t="s">
        <v>81</v>
      </c>
      <c r="AY504" s="243" t="s">
        <v>152</v>
      </c>
    </row>
    <row r="505" spans="1:65" s="2" customFormat="1" ht="24" customHeight="1">
      <c r="A505" s="37"/>
      <c r="B505" s="38"/>
      <c r="C505" s="198" t="s">
        <v>628</v>
      </c>
      <c r="D505" s="198" t="s">
        <v>154</v>
      </c>
      <c r="E505" s="199" t="s">
        <v>629</v>
      </c>
      <c r="F505" s="200" t="s">
        <v>630</v>
      </c>
      <c r="G505" s="201" t="s">
        <v>219</v>
      </c>
      <c r="H505" s="202">
        <v>171.1</v>
      </c>
      <c r="I505" s="203"/>
      <c r="J505" s="204">
        <f>ROUND(I505*H505,2)</f>
        <v>0</v>
      </c>
      <c r="K505" s="200" t="s">
        <v>158</v>
      </c>
      <c r="L505" s="42"/>
      <c r="M505" s="205" t="s">
        <v>21</v>
      </c>
      <c r="N505" s="206" t="s">
        <v>45</v>
      </c>
      <c r="O505" s="68"/>
      <c r="P505" s="207">
        <f>O505*H505</f>
        <v>0</v>
      </c>
      <c r="Q505" s="207">
        <v>0</v>
      </c>
      <c r="R505" s="207">
        <f>Q505*H505</f>
        <v>0</v>
      </c>
      <c r="S505" s="207">
        <v>0</v>
      </c>
      <c r="T505" s="208">
        <f>S505*H505</f>
        <v>0</v>
      </c>
      <c r="U505" s="37"/>
      <c r="V505" s="37"/>
      <c r="W505" s="37"/>
      <c r="X505" s="37"/>
      <c r="Y505" s="37"/>
      <c r="Z505" s="37"/>
      <c r="AA505" s="37"/>
      <c r="AB505" s="37"/>
      <c r="AC505" s="37"/>
      <c r="AD505" s="37"/>
      <c r="AE505" s="37"/>
      <c r="AR505" s="209" t="s">
        <v>159</v>
      </c>
      <c r="AT505" s="209" t="s">
        <v>154</v>
      </c>
      <c r="AU505" s="209" t="s">
        <v>83</v>
      </c>
      <c r="AY505" s="19" t="s">
        <v>152</v>
      </c>
      <c r="BE505" s="210">
        <f>IF(N505="základní",J505,0)</f>
        <v>0</v>
      </c>
      <c r="BF505" s="210">
        <f>IF(N505="snížená",J505,0)</f>
        <v>0</v>
      </c>
      <c r="BG505" s="210">
        <f>IF(N505="zákl. přenesená",J505,0)</f>
        <v>0</v>
      </c>
      <c r="BH505" s="210">
        <f>IF(N505="sníž. přenesená",J505,0)</f>
        <v>0</v>
      </c>
      <c r="BI505" s="210">
        <f>IF(N505="nulová",J505,0)</f>
        <v>0</v>
      </c>
      <c r="BJ505" s="19" t="s">
        <v>81</v>
      </c>
      <c r="BK505" s="210">
        <f>ROUND(I505*H505,2)</f>
        <v>0</v>
      </c>
      <c r="BL505" s="19" t="s">
        <v>159</v>
      </c>
      <c r="BM505" s="209" t="s">
        <v>631</v>
      </c>
    </row>
    <row r="506" spans="1:65" s="13" customFormat="1">
      <c r="B506" s="211"/>
      <c r="C506" s="212"/>
      <c r="D506" s="213" t="s">
        <v>161</v>
      </c>
      <c r="E506" s="214" t="s">
        <v>21</v>
      </c>
      <c r="F506" s="215" t="s">
        <v>544</v>
      </c>
      <c r="G506" s="212"/>
      <c r="H506" s="214" t="s">
        <v>21</v>
      </c>
      <c r="I506" s="216"/>
      <c r="J506" s="212"/>
      <c r="K506" s="212"/>
      <c r="L506" s="217"/>
      <c r="M506" s="218"/>
      <c r="N506" s="219"/>
      <c r="O506" s="219"/>
      <c r="P506" s="219"/>
      <c r="Q506" s="219"/>
      <c r="R506" s="219"/>
      <c r="S506" s="219"/>
      <c r="T506" s="220"/>
      <c r="AT506" s="221" t="s">
        <v>161</v>
      </c>
      <c r="AU506" s="221" t="s">
        <v>83</v>
      </c>
      <c r="AV506" s="13" t="s">
        <v>81</v>
      </c>
      <c r="AW506" s="13" t="s">
        <v>36</v>
      </c>
      <c r="AX506" s="13" t="s">
        <v>74</v>
      </c>
      <c r="AY506" s="221" t="s">
        <v>152</v>
      </c>
    </row>
    <row r="507" spans="1:65" s="13" customFormat="1">
      <c r="B507" s="211"/>
      <c r="C507" s="212"/>
      <c r="D507" s="213" t="s">
        <v>161</v>
      </c>
      <c r="E507" s="214" t="s">
        <v>21</v>
      </c>
      <c r="F507" s="215" t="s">
        <v>632</v>
      </c>
      <c r="G507" s="212"/>
      <c r="H507" s="214" t="s">
        <v>21</v>
      </c>
      <c r="I507" s="216"/>
      <c r="J507" s="212"/>
      <c r="K507" s="212"/>
      <c r="L507" s="217"/>
      <c r="M507" s="218"/>
      <c r="N507" s="219"/>
      <c r="O507" s="219"/>
      <c r="P507" s="219"/>
      <c r="Q507" s="219"/>
      <c r="R507" s="219"/>
      <c r="S507" s="219"/>
      <c r="T507" s="220"/>
      <c r="AT507" s="221" t="s">
        <v>161</v>
      </c>
      <c r="AU507" s="221" t="s">
        <v>83</v>
      </c>
      <c r="AV507" s="13" t="s">
        <v>81</v>
      </c>
      <c r="AW507" s="13" t="s">
        <v>36</v>
      </c>
      <c r="AX507" s="13" t="s">
        <v>74</v>
      </c>
      <c r="AY507" s="221" t="s">
        <v>152</v>
      </c>
    </row>
    <row r="508" spans="1:65" s="14" customFormat="1">
      <c r="B508" s="222"/>
      <c r="C508" s="223"/>
      <c r="D508" s="213" t="s">
        <v>161</v>
      </c>
      <c r="E508" s="224" t="s">
        <v>21</v>
      </c>
      <c r="F508" s="225" t="s">
        <v>546</v>
      </c>
      <c r="G508" s="223"/>
      <c r="H508" s="226">
        <v>123</v>
      </c>
      <c r="I508" s="227"/>
      <c r="J508" s="223"/>
      <c r="K508" s="223"/>
      <c r="L508" s="228"/>
      <c r="M508" s="229"/>
      <c r="N508" s="230"/>
      <c r="O508" s="230"/>
      <c r="P508" s="230"/>
      <c r="Q508" s="230"/>
      <c r="R508" s="230"/>
      <c r="S508" s="230"/>
      <c r="T508" s="231"/>
      <c r="AT508" s="232" t="s">
        <v>161</v>
      </c>
      <c r="AU508" s="232" t="s">
        <v>83</v>
      </c>
      <c r="AV508" s="14" t="s">
        <v>83</v>
      </c>
      <c r="AW508" s="14" t="s">
        <v>36</v>
      </c>
      <c r="AX508" s="14" t="s">
        <v>74</v>
      </c>
      <c r="AY508" s="232" t="s">
        <v>152</v>
      </c>
    </row>
    <row r="509" spans="1:65" s="14" customFormat="1">
      <c r="B509" s="222"/>
      <c r="C509" s="223"/>
      <c r="D509" s="213" t="s">
        <v>161</v>
      </c>
      <c r="E509" s="224" t="s">
        <v>21</v>
      </c>
      <c r="F509" s="225" t="s">
        <v>547</v>
      </c>
      <c r="G509" s="223"/>
      <c r="H509" s="226">
        <v>48.1</v>
      </c>
      <c r="I509" s="227"/>
      <c r="J509" s="223"/>
      <c r="K509" s="223"/>
      <c r="L509" s="228"/>
      <c r="M509" s="229"/>
      <c r="N509" s="230"/>
      <c r="O509" s="230"/>
      <c r="P509" s="230"/>
      <c r="Q509" s="230"/>
      <c r="R509" s="230"/>
      <c r="S509" s="230"/>
      <c r="T509" s="231"/>
      <c r="AT509" s="232" t="s">
        <v>161</v>
      </c>
      <c r="AU509" s="232" t="s">
        <v>83</v>
      </c>
      <c r="AV509" s="14" t="s">
        <v>83</v>
      </c>
      <c r="AW509" s="14" t="s">
        <v>36</v>
      </c>
      <c r="AX509" s="14" t="s">
        <v>74</v>
      </c>
      <c r="AY509" s="232" t="s">
        <v>152</v>
      </c>
    </row>
    <row r="510" spans="1:65" s="15" customFormat="1">
      <c r="B510" s="233"/>
      <c r="C510" s="234"/>
      <c r="D510" s="213" t="s">
        <v>161</v>
      </c>
      <c r="E510" s="235" t="s">
        <v>21</v>
      </c>
      <c r="F510" s="236" t="s">
        <v>184</v>
      </c>
      <c r="G510" s="234"/>
      <c r="H510" s="237">
        <v>171.1</v>
      </c>
      <c r="I510" s="238"/>
      <c r="J510" s="234"/>
      <c r="K510" s="234"/>
      <c r="L510" s="239"/>
      <c r="M510" s="240"/>
      <c r="N510" s="241"/>
      <c r="O510" s="241"/>
      <c r="P510" s="241"/>
      <c r="Q510" s="241"/>
      <c r="R510" s="241"/>
      <c r="S510" s="241"/>
      <c r="T510" s="242"/>
      <c r="AT510" s="243" t="s">
        <v>161</v>
      </c>
      <c r="AU510" s="243" t="s">
        <v>83</v>
      </c>
      <c r="AV510" s="15" t="s">
        <v>159</v>
      </c>
      <c r="AW510" s="15" t="s">
        <v>36</v>
      </c>
      <c r="AX510" s="15" t="s">
        <v>81</v>
      </c>
      <c r="AY510" s="243" t="s">
        <v>152</v>
      </c>
    </row>
    <row r="511" spans="1:65" s="2" customFormat="1" ht="36" customHeight="1">
      <c r="A511" s="37"/>
      <c r="B511" s="38"/>
      <c r="C511" s="198" t="s">
        <v>633</v>
      </c>
      <c r="D511" s="198" t="s">
        <v>154</v>
      </c>
      <c r="E511" s="199" t="s">
        <v>634</v>
      </c>
      <c r="F511" s="200" t="s">
        <v>635</v>
      </c>
      <c r="G511" s="201" t="s">
        <v>219</v>
      </c>
      <c r="H511" s="202">
        <v>18.855</v>
      </c>
      <c r="I511" s="203"/>
      <c r="J511" s="204">
        <f>ROUND(I511*H511,2)</f>
        <v>0</v>
      </c>
      <c r="K511" s="200" t="s">
        <v>158</v>
      </c>
      <c r="L511" s="42"/>
      <c r="M511" s="205" t="s">
        <v>21</v>
      </c>
      <c r="N511" s="206" t="s">
        <v>45</v>
      </c>
      <c r="O511" s="68"/>
      <c r="P511" s="207">
        <f>O511*H511</f>
        <v>0</v>
      </c>
      <c r="Q511" s="207">
        <v>0</v>
      </c>
      <c r="R511" s="207">
        <f>Q511*H511</f>
        <v>0</v>
      </c>
      <c r="S511" s="207">
        <v>0</v>
      </c>
      <c r="T511" s="208">
        <f>S511*H511</f>
        <v>0</v>
      </c>
      <c r="U511" s="37"/>
      <c r="V511" s="37"/>
      <c r="W511" s="37"/>
      <c r="X511" s="37"/>
      <c r="Y511" s="37"/>
      <c r="Z511" s="37"/>
      <c r="AA511" s="37"/>
      <c r="AB511" s="37"/>
      <c r="AC511" s="37"/>
      <c r="AD511" s="37"/>
      <c r="AE511" s="37"/>
      <c r="AR511" s="209" t="s">
        <v>159</v>
      </c>
      <c r="AT511" s="209" t="s">
        <v>154</v>
      </c>
      <c r="AU511" s="209" t="s">
        <v>83</v>
      </c>
      <c r="AY511" s="19" t="s">
        <v>152</v>
      </c>
      <c r="BE511" s="210">
        <f>IF(N511="základní",J511,0)</f>
        <v>0</v>
      </c>
      <c r="BF511" s="210">
        <f>IF(N511="snížená",J511,0)</f>
        <v>0</v>
      </c>
      <c r="BG511" s="210">
        <f>IF(N511="zákl. přenesená",J511,0)</f>
        <v>0</v>
      </c>
      <c r="BH511" s="210">
        <f>IF(N511="sníž. přenesená",J511,0)</f>
        <v>0</v>
      </c>
      <c r="BI511" s="210">
        <f>IF(N511="nulová",J511,0)</f>
        <v>0</v>
      </c>
      <c r="BJ511" s="19" t="s">
        <v>81</v>
      </c>
      <c r="BK511" s="210">
        <f>ROUND(I511*H511,2)</f>
        <v>0</v>
      </c>
      <c r="BL511" s="19" t="s">
        <v>159</v>
      </c>
      <c r="BM511" s="209" t="s">
        <v>636</v>
      </c>
    </row>
    <row r="512" spans="1:65" s="13" customFormat="1">
      <c r="B512" s="211"/>
      <c r="C512" s="212"/>
      <c r="D512" s="213" t="s">
        <v>161</v>
      </c>
      <c r="E512" s="214" t="s">
        <v>21</v>
      </c>
      <c r="F512" s="215" t="s">
        <v>341</v>
      </c>
      <c r="G512" s="212"/>
      <c r="H512" s="214" t="s">
        <v>21</v>
      </c>
      <c r="I512" s="216"/>
      <c r="J512" s="212"/>
      <c r="K512" s="212"/>
      <c r="L512" s="217"/>
      <c r="M512" s="218"/>
      <c r="N512" s="219"/>
      <c r="O512" s="219"/>
      <c r="P512" s="219"/>
      <c r="Q512" s="219"/>
      <c r="R512" s="219"/>
      <c r="S512" s="219"/>
      <c r="T512" s="220"/>
      <c r="AT512" s="221" t="s">
        <v>161</v>
      </c>
      <c r="AU512" s="221" t="s">
        <v>83</v>
      </c>
      <c r="AV512" s="13" t="s">
        <v>81</v>
      </c>
      <c r="AW512" s="13" t="s">
        <v>36</v>
      </c>
      <c r="AX512" s="13" t="s">
        <v>74</v>
      </c>
      <c r="AY512" s="221" t="s">
        <v>152</v>
      </c>
    </row>
    <row r="513" spans="1:65" s="13" customFormat="1">
      <c r="B513" s="211"/>
      <c r="C513" s="212"/>
      <c r="D513" s="213" t="s">
        <v>161</v>
      </c>
      <c r="E513" s="214" t="s">
        <v>21</v>
      </c>
      <c r="F513" s="215" t="s">
        <v>637</v>
      </c>
      <c r="G513" s="212"/>
      <c r="H513" s="214" t="s">
        <v>21</v>
      </c>
      <c r="I513" s="216"/>
      <c r="J513" s="212"/>
      <c r="K513" s="212"/>
      <c r="L513" s="217"/>
      <c r="M513" s="218"/>
      <c r="N513" s="219"/>
      <c r="O513" s="219"/>
      <c r="P513" s="219"/>
      <c r="Q513" s="219"/>
      <c r="R513" s="219"/>
      <c r="S513" s="219"/>
      <c r="T513" s="220"/>
      <c r="AT513" s="221" t="s">
        <v>161</v>
      </c>
      <c r="AU513" s="221" t="s">
        <v>83</v>
      </c>
      <c r="AV513" s="13" t="s">
        <v>81</v>
      </c>
      <c r="AW513" s="13" t="s">
        <v>36</v>
      </c>
      <c r="AX513" s="13" t="s">
        <v>74</v>
      </c>
      <c r="AY513" s="221" t="s">
        <v>152</v>
      </c>
    </row>
    <row r="514" spans="1:65" s="14" customFormat="1">
      <c r="B514" s="222"/>
      <c r="C514" s="223"/>
      <c r="D514" s="213" t="s">
        <v>161</v>
      </c>
      <c r="E514" s="224" t="s">
        <v>21</v>
      </c>
      <c r="F514" s="225" t="s">
        <v>638</v>
      </c>
      <c r="G514" s="223"/>
      <c r="H514" s="226">
        <v>18.855</v>
      </c>
      <c r="I514" s="227"/>
      <c r="J514" s="223"/>
      <c r="K514" s="223"/>
      <c r="L514" s="228"/>
      <c r="M514" s="229"/>
      <c r="N514" s="230"/>
      <c r="O514" s="230"/>
      <c r="P514" s="230"/>
      <c r="Q514" s="230"/>
      <c r="R514" s="230"/>
      <c r="S514" s="230"/>
      <c r="T514" s="231"/>
      <c r="AT514" s="232" t="s">
        <v>161</v>
      </c>
      <c r="AU514" s="232" t="s">
        <v>83</v>
      </c>
      <c r="AV514" s="14" t="s">
        <v>83</v>
      </c>
      <c r="AW514" s="14" t="s">
        <v>36</v>
      </c>
      <c r="AX514" s="14" t="s">
        <v>81</v>
      </c>
      <c r="AY514" s="232" t="s">
        <v>152</v>
      </c>
    </row>
    <row r="515" spans="1:65" s="2" customFormat="1" ht="16.5" customHeight="1">
      <c r="A515" s="37"/>
      <c r="B515" s="38"/>
      <c r="C515" s="198" t="s">
        <v>639</v>
      </c>
      <c r="D515" s="198" t="s">
        <v>154</v>
      </c>
      <c r="E515" s="199" t="s">
        <v>640</v>
      </c>
      <c r="F515" s="200" t="s">
        <v>641</v>
      </c>
      <c r="G515" s="201" t="s">
        <v>219</v>
      </c>
      <c r="H515" s="202">
        <v>53.57</v>
      </c>
      <c r="I515" s="203"/>
      <c r="J515" s="204">
        <f>ROUND(I515*H515,2)</f>
        <v>0</v>
      </c>
      <c r="K515" s="200" t="s">
        <v>158</v>
      </c>
      <c r="L515" s="42"/>
      <c r="M515" s="205" t="s">
        <v>21</v>
      </c>
      <c r="N515" s="206" t="s">
        <v>45</v>
      </c>
      <c r="O515" s="68"/>
      <c r="P515" s="207">
        <f>O515*H515</f>
        <v>0</v>
      </c>
      <c r="Q515" s="207">
        <v>0.04</v>
      </c>
      <c r="R515" s="207">
        <f>Q515*H515</f>
        <v>2.1428000000000003</v>
      </c>
      <c r="S515" s="207">
        <v>0</v>
      </c>
      <c r="T515" s="208">
        <f>S515*H515</f>
        <v>0</v>
      </c>
      <c r="U515" s="37"/>
      <c r="V515" s="37"/>
      <c r="W515" s="37"/>
      <c r="X515" s="37"/>
      <c r="Y515" s="37"/>
      <c r="Z515" s="37"/>
      <c r="AA515" s="37"/>
      <c r="AB515" s="37"/>
      <c r="AC515" s="37"/>
      <c r="AD515" s="37"/>
      <c r="AE515" s="37"/>
      <c r="AR515" s="209" t="s">
        <v>159</v>
      </c>
      <c r="AT515" s="209" t="s">
        <v>154</v>
      </c>
      <c r="AU515" s="209" t="s">
        <v>83</v>
      </c>
      <c r="AY515" s="19" t="s">
        <v>152</v>
      </c>
      <c r="BE515" s="210">
        <f>IF(N515="základní",J515,0)</f>
        <v>0</v>
      </c>
      <c r="BF515" s="210">
        <f>IF(N515="snížená",J515,0)</f>
        <v>0</v>
      </c>
      <c r="BG515" s="210">
        <f>IF(N515="zákl. přenesená",J515,0)</f>
        <v>0</v>
      </c>
      <c r="BH515" s="210">
        <f>IF(N515="sníž. přenesená",J515,0)</f>
        <v>0</v>
      </c>
      <c r="BI515" s="210">
        <f>IF(N515="nulová",J515,0)</f>
        <v>0</v>
      </c>
      <c r="BJ515" s="19" t="s">
        <v>81</v>
      </c>
      <c r="BK515" s="210">
        <f>ROUND(I515*H515,2)</f>
        <v>0</v>
      </c>
      <c r="BL515" s="19" t="s">
        <v>159</v>
      </c>
      <c r="BM515" s="209" t="s">
        <v>642</v>
      </c>
    </row>
    <row r="516" spans="1:65" s="13" customFormat="1">
      <c r="B516" s="211"/>
      <c r="C516" s="212"/>
      <c r="D516" s="213" t="s">
        <v>161</v>
      </c>
      <c r="E516" s="214" t="s">
        <v>21</v>
      </c>
      <c r="F516" s="215" t="s">
        <v>341</v>
      </c>
      <c r="G516" s="212"/>
      <c r="H516" s="214" t="s">
        <v>21</v>
      </c>
      <c r="I516" s="216"/>
      <c r="J516" s="212"/>
      <c r="K516" s="212"/>
      <c r="L516" s="217"/>
      <c r="M516" s="218"/>
      <c r="N516" s="219"/>
      <c r="O516" s="219"/>
      <c r="P516" s="219"/>
      <c r="Q516" s="219"/>
      <c r="R516" s="219"/>
      <c r="S516" s="219"/>
      <c r="T516" s="220"/>
      <c r="AT516" s="221" t="s">
        <v>161</v>
      </c>
      <c r="AU516" s="221" t="s">
        <v>83</v>
      </c>
      <c r="AV516" s="13" t="s">
        <v>81</v>
      </c>
      <c r="AW516" s="13" t="s">
        <v>36</v>
      </c>
      <c r="AX516" s="13" t="s">
        <v>74</v>
      </c>
      <c r="AY516" s="221" t="s">
        <v>152</v>
      </c>
    </row>
    <row r="517" spans="1:65" s="13" customFormat="1">
      <c r="B517" s="211"/>
      <c r="C517" s="212"/>
      <c r="D517" s="213" t="s">
        <v>161</v>
      </c>
      <c r="E517" s="214" t="s">
        <v>21</v>
      </c>
      <c r="F517" s="215" t="s">
        <v>643</v>
      </c>
      <c r="G517" s="212"/>
      <c r="H517" s="214" t="s">
        <v>21</v>
      </c>
      <c r="I517" s="216"/>
      <c r="J517" s="212"/>
      <c r="K517" s="212"/>
      <c r="L517" s="217"/>
      <c r="M517" s="218"/>
      <c r="N517" s="219"/>
      <c r="O517" s="219"/>
      <c r="P517" s="219"/>
      <c r="Q517" s="219"/>
      <c r="R517" s="219"/>
      <c r="S517" s="219"/>
      <c r="T517" s="220"/>
      <c r="AT517" s="221" t="s">
        <v>161</v>
      </c>
      <c r="AU517" s="221" t="s">
        <v>83</v>
      </c>
      <c r="AV517" s="13" t="s">
        <v>81</v>
      </c>
      <c r="AW517" s="13" t="s">
        <v>36</v>
      </c>
      <c r="AX517" s="13" t="s">
        <v>74</v>
      </c>
      <c r="AY517" s="221" t="s">
        <v>152</v>
      </c>
    </row>
    <row r="518" spans="1:65" s="14" customFormat="1">
      <c r="B518" s="222"/>
      <c r="C518" s="223"/>
      <c r="D518" s="213" t="s">
        <v>161</v>
      </c>
      <c r="E518" s="224" t="s">
        <v>21</v>
      </c>
      <c r="F518" s="225" t="s">
        <v>644</v>
      </c>
      <c r="G518" s="223"/>
      <c r="H518" s="226">
        <v>30.37</v>
      </c>
      <c r="I518" s="227"/>
      <c r="J518" s="223"/>
      <c r="K518" s="223"/>
      <c r="L518" s="228"/>
      <c r="M518" s="229"/>
      <c r="N518" s="230"/>
      <c r="O518" s="230"/>
      <c r="P518" s="230"/>
      <c r="Q518" s="230"/>
      <c r="R518" s="230"/>
      <c r="S518" s="230"/>
      <c r="T518" s="231"/>
      <c r="AT518" s="232" t="s">
        <v>161</v>
      </c>
      <c r="AU518" s="232" t="s">
        <v>83</v>
      </c>
      <c r="AV518" s="14" t="s">
        <v>83</v>
      </c>
      <c r="AW518" s="14" t="s">
        <v>36</v>
      </c>
      <c r="AX518" s="14" t="s">
        <v>74</v>
      </c>
      <c r="AY518" s="232" t="s">
        <v>152</v>
      </c>
    </row>
    <row r="519" spans="1:65" s="14" customFormat="1">
      <c r="B519" s="222"/>
      <c r="C519" s="223"/>
      <c r="D519" s="213" t="s">
        <v>161</v>
      </c>
      <c r="E519" s="224" t="s">
        <v>21</v>
      </c>
      <c r="F519" s="225" t="s">
        <v>645</v>
      </c>
      <c r="G519" s="223"/>
      <c r="H519" s="226">
        <v>16</v>
      </c>
      <c r="I519" s="227"/>
      <c r="J519" s="223"/>
      <c r="K519" s="223"/>
      <c r="L519" s="228"/>
      <c r="M519" s="229"/>
      <c r="N519" s="230"/>
      <c r="O519" s="230"/>
      <c r="P519" s="230"/>
      <c r="Q519" s="230"/>
      <c r="R519" s="230"/>
      <c r="S519" s="230"/>
      <c r="T519" s="231"/>
      <c r="AT519" s="232" t="s">
        <v>161</v>
      </c>
      <c r="AU519" s="232" t="s">
        <v>83</v>
      </c>
      <c r="AV519" s="14" t="s">
        <v>83</v>
      </c>
      <c r="AW519" s="14" t="s">
        <v>36</v>
      </c>
      <c r="AX519" s="14" t="s">
        <v>74</v>
      </c>
      <c r="AY519" s="232" t="s">
        <v>152</v>
      </c>
    </row>
    <row r="520" spans="1:65" s="14" customFormat="1">
      <c r="B520" s="222"/>
      <c r="C520" s="223"/>
      <c r="D520" s="213" t="s">
        <v>161</v>
      </c>
      <c r="E520" s="224" t="s">
        <v>21</v>
      </c>
      <c r="F520" s="225" t="s">
        <v>646</v>
      </c>
      <c r="G520" s="223"/>
      <c r="H520" s="226">
        <v>7.2</v>
      </c>
      <c r="I520" s="227"/>
      <c r="J520" s="223"/>
      <c r="K520" s="223"/>
      <c r="L520" s="228"/>
      <c r="M520" s="229"/>
      <c r="N520" s="230"/>
      <c r="O520" s="230"/>
      <c r="P520" s="230"/>
      <c r="Q520" s="230"/>
      <c r="R520" s="230"/>
      <c r="S520" s="230"/>
      <c r="T520" s="231"/>
      <c r="AT520" s="232" t="s">
        <v>161</v>
      </c>
      <c r="AU520" s="232" t="s">
        <v>83</v>
      </c>
      <c r="AV520" s="14" t="s">
        <v>83</v>
      </c>
      <c r="AW520" s="14" t="s">
        <v>36</v>
      </c>
      <c r="AX520" s="14" t="s">
        <v>74</v>
      </c>
      <c r="AY520" s="232" t="s">
        <v>152</v>
      </c>
    </row>
    <row r="521" spans="1:65" s="15" customFormat="1">
      <c r="B521" s="233"/>
      <c r="C521" s="234"/>
      <c r="D521" s="213" t="s">
        <v>161</v>
      </c>
      <c r="E521" s="235" t="s">
        <v>21</v>
      </c>
      <c r="F521" s="236" t="s">
        <v>184</v>
      </c>
      <c r="G521" s="234"/>
      <c r="H521" s="237">
        <v>53.570000000000007</v>
      </c>
      <c r="I521" s="238"/>
      <c r="J521" s="234"/>
      <c r="K521" s="234"/>
      <c r="L521" s="239"/>
      <c r="M521" s="240"/>
      <c r="N521" s="241"/>
      <c r="O521" s="241"/>
      <c r="P521" s="241"/>
      <c r="Q521" s="241"/>
      <c r="R521" s="241"/>
      <c r="S521" s="241"/>
      <c r="T521" s="242"/>
      <c r="AT521" s="243" t="s">
        <v>161</v>
      </c>
      <c r="AU521" s="243" t="s">
        <v>83</v>
      </c>
      <c r="AV521" s="15" t="s">
        <v>159</v>
      </c>
      <c r="AW521" s="15" t="s">
        <v>36</v>
      </c>
      <c r="AX521" s="15" t="s">
        <v>81</v>
      </c>
      <c r="AY521" s="243" t="s">
        <v>152</v>
      </c>
    </row>
    <row r="522" spans="1:65" s="12" customFormat="1" ht="22.9" customHeight="1">
      <c r="B522" s="182"/>
      <c r="C522" s="183"/>
      <c r="D522" s="184" t="s">
        <v>73</v>
      </c>
      <c r="E522" s="196" t="s">
        <v>552</v>
      </c>
      <c r="F522" s="196" t="s">
        <v>647</v>
      </c>
      <c r="G522" s="183"/>
      <c r="H522" s="183"/>
      <c r="I522" s="186"/>
      <c r="J522" s="197">
        <f>BK522</f>
        <v>0</v>
      </c>
      <c r="K522" s="183"/>
      <c r="L522" s="188"/>
      <c r="M522" s="189"/>
      <c r="N522" s="190"/>
      <c r="O522" s="190"/>
      <c r="P522" s="191">
        <f>SUM(P523:P617)</f>
        <v>0</v>
      </c>
      <c r="Q522" s="190"/>
      <c r="R522" s="191">
        <f>SUM(R523:R617)</f>
        <v>5.6642827900000006</v>
      </c>
      <c r="S522" s="190"/>
      <c r="T522" s="192">
        <f>SUM(T523:T617)</f>
        <v>0</v>
      </c>
      <c r="AR522" s="193" t="s">
        <v>81</v>
      </c>
      <c r="AT522" s="194" t="s">
        <v>73</v>
      </c>
      <c r="AU522" s="194" t="s">
        <v>81</v>
      </c>
      <c r="AY522" s="193" t="s">
        <v>152</v>
      </c>
      <c r="BK522" s="195">
        <f>SUM(BK523:BK617)</f>
        <v>0</v>
      </c>
    </row>
    <row r="523" spans="1:65" s="2" customFormat="1" ht="24" customHeight="1">
      <c r="A523" s="37"/>
      <c r="B523" s="38"/>
      <c r="C523" s="198" t="s">
        <v>648</v>
      </c>
      <c r="D523" s="198" t="s">
        <v>154</v>
      </c>
      <c r="E523" s="199" t="s">
        <v>649</v>
      </c>
      <c r="F523" s="200" t="s">
        <v>650</v>
      </c>
      <c r="G523" s="201" t="s">
        <v>219</v>
      </c>
      <c r="H523" s="202">
        <v>280.56200000000001</v>
      </c>
      <c r="I523" s="203"/>
      <c r="J523" s="204">
        <f>ROUND(I523*H523,2)</f>
        <v>0</v>
      </c>
      <c r="K523" s="200" t="s">
        <v>158</v>
      </c>
      <c r="L523" s="42"/>
      <c r="M523" s="205" t="s">
        <v>21</v>
      </c>
      <c r="N523" s="206" t="s">
        <v>45</v>
      </c>
      <c r="O523" s="68"/>
      <c r="P523" s="207">
        <f>O523*H523</f>
        <v>0</v>
      </c>
      <c r="Q523" s="207">
        <v>2.5999999999999998E-4</v>
      </c>
      <c r="R523" s="207">
        <f>Q523*H523</f>
        <v>7.2946120000000003E-2</v>
      </c>
      <c r="S523" s="207">
        <v>0</v>
      </c>
      <c r="T523" s="208">
        <f>S523*H523</f>
        <v>0</v>
      </c>
      <c r="U523" s="37"/>
      <c r="V523" s="37"/>
      <c r="W523" s="37"/>
      <c r="X523" s="37"/>
      <c r="Y523" s="37"/>
      <c r="Z523" s="37"/>
      <c r="AA523" s="37"/>
      <c r="AB523" s="37"/>
      <c r="AC523" s="37"/>
      <c r="AD523" s="37"/>
      <c r="AE523" s="37"/>
      <c r="AR523" s="209" t="s">
        <v>159</v>
      </c>
      <c r="AT523" s="209" t="s">
        <v>154</v>
      </c>
      <c r="AU523" s="209" t="s">
        <v>83</v>
      </c>
      <c r="AY523" s="19" t="s">
        <v>152</v>
      </c>
      <c r="BE523" s="210">
        <f>IF(N523="základní",J523,0)</f>
        <v>0</v>
      </c>
      <c r="BF523" s="210">
        <f>IF(N523="snížená",J523,0)</f>
        <v>0</v>
      </c>
      <c r="BG523" s="210">
        <f>IF(N523="zákl. přenesená",J523,0)</f>
        <v>0</v>
      </c>
      <c r="BH523" s="210">
        <f>IF(N523="sníž. přenesená",J523,0)</f>
        <v>0</v>
      </c>
      <c r="BI523" s="210">
        <f>IF(N523="nulová",J523,0)</f>
        <v>0</v>
      </c>
      <c r="BJ523" s="19" t="s">
        <v>81</v>
      </c>
      <c r="BK523" s="210">
        <f>ROUND(I523*H523,2)</f>
        <v>0</v>
      </c>
      <c r="BL523" s="19" t="s">
        <v>159</v>
      </c>
      <c r="BM523" s="209" t="s">
        <v>651</v>
      </c>
    </row>
    <row r="524" spans="1:65" s="13" customFormat="1">
      <c r="B524" s="211"/>
      <c r="C524" s="212"/>
      <c r="D524" s="213" t="s">
        <v>161</v>
      </c>
      <c r="E524" s="214" t="s">
        <v>21</v>
      </c>
      <c r="F524" s="215" t="s">
        <v>300</v>
      </c>
      <c r="G524" s="212"/>
      <c r="H524" s="214" t="s">
        <v>21</v>
      </c>
      <c r="I524" s="216"/>
      <c r="J524" s="212"/>
      <c r="K524" s="212"/>
      <c r="L524" s="217"/>
      <c r="M524" s="218"/>
      <c r="N524" s="219"/>
      <c r="O524" s="219"/>
      <c r="P524" s="219"/>
      <c r="Q524" s="219"/>
      <c r="R524" s="219"/>
      <c r="S524" s="219"/>
      <c r="T524" s="220"/>
      <c r="AT524" s="221" t="s">
        <v>161</v>
      </c>
      <c r="AU524" s="221" t="s">
        <v>83</v>
      </c>
      <c r="AV524" s="13" t="s">
        <v>81</v>
      </c>
      <c r="AW524" s="13" t="s">
        <v>36</v>
      </c>
      <c r="AX524" s="13" t="s">
        <v>74</v>
      </c>
      <c r="AY524" s="221" t="s">
        <v>152</v>
      </c>
    </row>
    <row r="525" spans="1:65" s="14" customFormat="1" ht="22.5">
      <c r="B525" s="222"/>
      <c r="C525" s="223"/>
      <c r="D525" s="213" t="s">
        <v>161</v>
      </c>
      <c r="E525" s="224" t="s">
        <v>21</v>
      </c>
      <c r="F525" s="225" t="s">
        <v>307</v>
      </c>
      <c r="G525" s="223"/>
      <c r="H525" s="226">
        <v>258.238</v>
      </c>
      <c r="I525" s="227"/>
      <c r="J525" s="223"/>
      <c r="K525" s="223"/>
      <c r="L525" s="228"/>
      <c r="M525" s="229"/>
      <c r="N525" s="230"/>
      <c r="O525" s="230"/>
      <c r="P525" s="230"/>
      <c r="Q525" s="230"/>
      <c r="R525" s="230"/>
      <c r="S525" s="230"/>
      <c r="T525" s="231"/>
      <c r="AT525" s="232" t="s">
        <v>161</v>
      </c>
      <c r="AU525" s="232" t="s">
        <v>83</v>
      </c>
      <c r="AV525" s="14" t="s">
        <v>83</v>
      </c>
      <c r="AW525" s="14" t="s">
        <v>36</v>
      </c>
      <c r="AX525" s="14" t="s">
        <v>74</v>
      </c>
      <c r="AY525" s="232" t="s">
        <v>152</v>
      </c>
    </row>
    <row r="526" spans="1:65" s="14" customFormat="1">
      <c r="B526" s="222"/>
      <c r="C526" s="223"/>
      <c r="D526" s="213" t="s">
        <v>161</v>
      </c>
      <c r="E526" s="224" t="s">
        <v>21</v>
      </c>
      <c r="F526" s="225" t="s">
        <v>652</v>
      </c>
      <c r="G526" s="223"/>
      <c r="H526" s="226">
        <v>61.67</v>
      </c>
      <c r="I526" s="227"/>
      <c r="J526" s="223"/>
      <c r="K526" s="223"/>
      <c r="L526" s="228"/>
      <c r="M526" s="229"/>
      <c r="N526" s="230"/>
      <c r="O526" s="230"/>
      <c r="P526" s="230"/>
      <c r="Q526" s="230"/>
      <c r="R526" s="230"/>
      <c r="S526" s="230"/>
      <c r="T526" s="231"/>
      <c r="AT526" s="232" t="s">
        <v>161</v>
      </c>
      <c r="AU526" s="232" t="s">
        <v>83</v>
      </c>
      <c r="AV526" s="14" t="s">
        <v>83</v>
      </c>
      <c r="AW526" s="14" t="s">
        <v>36</v>
      </c>
      <c r="AX526" s="14" t="s">
        <v>74</v>
      </c>
      <c r="AY526" s="232" t="s">
        <v>152</v>
      </c>
    </row>
    <row r="527" spans="1:65" s="14" customFormat="1" ht="33.75">
      <c r="B527" s="222"/>
      <c r="C527" s="223"/>
      <c r="D527" s="213" t="s">
        <v>161</v>
      </c>
      <c r="E527" s="224" t="s">
        <v>21</v>
      </c>
      <c r="F527" s="225" t="s">
        <v>309</v>
      </c>
      <c r="G527" s="223"/>
      <c r="H527" s="226">
        <v>-39.345999999999997</v>
      </c>
      <c r="I527" s="227"/>
      <c r="J527" s="223"/>
      <c r="K527" s="223"/>
      <c r="L527" s="228"/>
      <c r="M527" s="229"/>
      <c r="N527" s="230"/>
      <c r="O527" s="230"/>
      <c r="P527" s="230"/>
      <c r="Q527" s="230"/>
      <c r="R527" s="230"/>
      <c r="S527" s="230"/>
      <c r="T527" s="231"/>
      <c r="AT527" s="232" t="s">
        <v>161</v>
      </c>
      <c r="AU527" s="232" t="s">
        <v>83</v>
      </c>
      <c r="AV527" s="14" t="s">
        <v>83</v>
      </c>
      <c r="AW527" s="14" t="s">
        <v>36</v>
      </c>
      <c r="AX527" s="14" t="s">
        <v>74</v>
      </c>
      <c r="AY527" s="232" t="s">
        <v>152</v>
      </c>
    </row>
    <row r="528" spans="1:65" s="15" customFormat="1">
      <c r="B528" s="233"/>
      <c r="C528" s="234"/>
      <c r="D528" s="213" t="s">
        <v>161</v>
      </c>
      <c r="E528" s="235" t="s">
        <v>21</v>
      </c>
      <c r="F528" s="236" t="s">
        <v>184</v>
      </c>
      <c r="G528" s="234"/>
      <c r="H528" s="237">
        <v>280.56200000000001</v>
      </c>
      <c r="I528" s="238"/>
      <c r="J528" s="234"/>
      <c r="K528" s="234"/>
      <c r="L528" s="239"/>
      <c r="M528" s="240"/>
      <c r="N528" s="241"/>
      <c r="O528" s="241"/>
      <c r="P528" s="241"/>
      <c r="Q528" s="241"/>
      <c r="R528" s="241"/>
      <c r="S528" s="241"/>
      <c r="T528" s="242"/>
      <c r="AT528" s="243" t="s">
        <v>161</v>
      </c>
      <c r="AU528" s="243" t="s">
        <v>83</v>
      </c>
      <c r="AV528" s="15" t="s">
        <v>159</v>
      </c>
      <c r="AW528" s="15" t="s">
        <v>36</v>
      </c>
      <c r="AX528" s="15" t="s">
        <v>81</v>
      </c>
      <c r="AY528" s="243" t="s">
        <v>152</v>
      </c>
    </row>
    <row r="529" spans="1:65" s="2" customFormat="1" ht="36" customHeight="1">
      <c r="A529" s="37"/>
      <c r="B529" s="38"/>
      <c r="C529" s="198" t="s">
        <v>653</v>
      </c>
      <c r="D529" s="198" t="s">
        <v>154</v>
      </c>
      <c r="E529" s="199" t="s">
        <v>654</v>
      </c>
      <c r="F529" s="200" t="s">
        <v>655</v>
      </c>
      <c r="G529" s="201" t="s">
        <v>219</v>
      </c>
      <c r="H529" s="202">
        <v>154.86500000000001</v>
      </c>
      <c r="I529" s="203"/>
      <c r="J529" s="204">
        <f>ROUND(I529*H529,2)</f>
        <v>0</v>
      </c>
      <c r="K529" s="200" t="s">
        <v>158</v>
      </c>
      <c r="L529" s="42"/>
      <c r="M529" s="205" t="s">
        <v>21</v>
      </c>
      <c r="N529" s="206" t="s">
        <v>45</v>
      </c>
      <c r="O529" s="68"/>
      <c r="P529" s="207">
        <f>O529*H529</f>
        <v>0</v>
      </c>
      <c r="Q529" s="207">
        <v>8.3199999999999993E-3</v>
      </c>
      <c r="R529" s="207">
        <f>Q529*H529</f>
        <v>1.2884768</v>
      </c>
      <c r="S529" s="207">
        <v>0</v>
      </c>
      <c r="T529" s="208">
        <f>S529*H529</f>
        <v>0</v>
      </c>
      <c r="U529" s="37"/>
      <c r="V529" s="37"/>
      <c r="W529" s="37"/>
      <c r="X529" s="37"/>
      <c r="Y529" s="37"/>
      <c r="Z529" s="37"/>
      <c r="AA529" s="37"/>
      <c r="AB529" s="37"/>
      <c r="AC529" s="37"/>
      <c r="AD529" s="37"/>
      <c r="AE529" s="37"/>
      <c r="AR529" s="209" t="s">
        <v>159</v>
      </c>
      <c r="AT529" s="209" t="s">
        <v>154</v>
      </c>
      <c r="AU529" s="209" t="s">
        <v>83</v>
      </c>
      <c r="AY529" s="19" t="s">
        <v>152</v>
      </c>
      <c r="BE529" s="210">
        <f>IF(N529="základní",J529,0)</f>
        <v>0</v>
      </c>
      <c r="BF529" s="210">
        <f>IF(N529="snížená",J529,0)</f>
        <v>0</v>
      </c>
      <c r="BG529" s="210">
        <f>IF(N529="zákl. přenesená",J529,0)</f>
        <v>0</v>
      </c>
      <c r="BH529" s="210">
        <f>IF(N529="sníž. přenesená",J529,0)</f>
        <v>0</v>
      </c>
      <c r="BI529" s="210">
        <f>IF(N529="nulová",J529,0)</f>
        <v>0</v>
      </c>
      <c r="BJ529" s="19" t="s">
        <v>81</v>
      </c>
      <c r="BK529" s="210">
        <f>ROUND(I529*H529,2)</f>
        <v>0</v>
      </c>
      <c r="BL529" s="19" t="s">
        <v>159</v>
      </c>
      <c r="BM529" s="209" t="s">
        <v>656</v>
      </c>
    </row>
    <row r="530" spans="1:65" s="13" customFormat="1">
      <c r="B530" s="211"/>
      <c r="C530" s="212"/>
      <c r="D530" s="213" t="s">
        <v>161</v>
      </c>
      <c r="E530" s="214" t="s">
        <v>21</v>
      </c>
      <c r="F530" s="215" t="s">
        <v>657</v>
      </c>
      <c r="G530" s="212"/>
      <c r="H530" s="214" t="s">
        <v>21</v>
      </c>
      <c r="I530" s="216"/>
      <c r="J530" s="212"/>
      <c r="K530" s="212"/>
      <c r="L530" s="217"/>
      <c r="M530" s="218"/>
      <c r="N530" s="219"/>
      <c r="O530" s="219"/>
      <c r="P530" s="219"/>
      <c r="Q530" s="219"/>
      <c r="R530" s="219"/>
      <c r="S530" s="219"/>
      <c r="T530" s="220"/>
      <c r="AT530" s="221" t="s">
        <v>161</v>
      </c>
      <c r="AU530" s="221" t="s">
        <v>83</v>
      </c>
      <c r="AV530" s="13" t="s">
        <v>81</v>
      </c>
      <c r="AW530" s="13" t="s">
        <v>36</v>
      </c>
      <c r="AX530" s="13" t="s">
        <v>74</v>
      </c>
      <c r="AY530" s="221" t="s">
        <v>152</v>
      </c>
    </row>
    <row r="531" spans="1:65" s="14" customFormat="1">
      <c r="B531" s="222"/>
      <c r="C531" s="223"/>
      <c r="D531" s="213" t="s">
        <v>161</v>
      </c>
      <c r="E531" s="224" t="s">
        <v>21</v>
      </c>
      <c r="F531" s="225" t="s">
        <v>658</v>
      </c>
      <c r="G531" s="223"/>
      <c r="H531" s="226">
        <v>45.970999999999997</v>
      </c>
      <c r="I531" s="227"/>
      <c r="J531" s="223"/>
      <c r="K531" s="223"/>
      <c r="L531" s="228"/>
      <c r="M531" s="229"/>
      <c r="N531" s="230"/>
      <c r="O531" s="230"/>
      <c r="P531" s="230"/>
      <c r="Q531" s="230"/>
      <c r="R531" s="230"/>
      <c r="S531" s="230"/>
      <c r="T531" s="231"/>
      <c r="AT531" s="232" t="s">
        <v>161</v>
      </c>
      <c r="AU531" s="232" t="s">
        <v>83</v>
      </c>
      <c r="AV531" s="14" t="s">
        <v>83</v>
      </c>
      <c r="AW531" s="14" t="s">
        <v>36</v>
      </c>
      <c r="AX531" s="14" t="s">
        <v>74</v>
      </c>
      <c r="AY531" s="232" t="s">
        <v>152</v>
      </c>
    </row>
    <row r="532" spans="1:65" s="14" customFormat="1">
      <c r="B532" s="222"/>
      <c r="C532" s="223"/>
      <c r="D532" s="213" t="s">
        <v>161</v>
      </c>
      <c r="E532" s="224" t="s">
        <v>21</v>
      </c>
      <c r="F532" s="225" t="s">
        <v>659</v>
      </c>
      <c r="G532" s="223"/>
      <c r="H532" s="226">
        <v>93.47</v>
      </c>
      <c r="I532" s="227"/>
      <c r="J532" s="223"/>
      <c r="K532" s="223"/>
      <c r="L532" s="228"/>
      <c r="M532" s="229"/>
      <c r="N532" s="230"/>
      <c r="O532" s="230"/>
      <c r="P532" s="230"/>
      <c r="Q532" s="230"/>
      <c r="R532" s="230"/>
      <c r="S532" s="230"/>
      <c r="T532" s="231"/>
      <c r="AT532" s="232" t="s">
        <v>161</v>
      </c>
      <c r="AU532" s="232" t="s">
        <v>83</v>
      </c>
      <c r="AV532" s="14" t="s">
        <v>83</v>
      </c>
      <c r="AW532" s="14" t="s">
        <v>36</v>
      </c>
      <c r="AX532" s="14" t="s">
        <v>74</v>
      </c>
      <c r="AY532" s="232" t="s">
        <v>152</v>
      </c>
    </row>
    <row r="533" spans="1:65" s="14" customFormat="1" ht="22.5">
      <c r="B533" s="222"/>
      <c r="C533" s="223"/>
      <c r="D533" s="213" t="s">
        <v>161</v>
      </c>
      <c r="E533" s="224" t="s">
        <v>21</v>
      </c>
      <c r="F533" s="225" t="s">
        <v>660</v>
      </c>
      <c r="G533" s="223"/>
      <c r="H533" s="226">
        <v>54.77</v>
      </c>
      <c r="I533" s="227"/>
      <c r="J533" s="223"/>
      <c r="K533" s="223"/>
      <c r="L533" s="228"/>
      <c r="M533" s="229"/>
      <c r="N533" s="230"/>
      <c r="O533" s="230"/>
      <c r="P533" s="230"/>
      <c r="Q533" s="230"/>
      <c r="R533" s="230"/>
      <c r="S533" s="230"/>
      <c r="T533" s="231"/>
      <c r="AT533" s="232" t="s">
        <v>161</v>
      </c>
      <c r="AU533" s="232" t="s">
        <v>83</v>
      </c>
      <c r="AV533" s="14" t="s">
        <v>83</v>
      </c>
      <c r="AW533" s="14" t="s">
        <v>36</v>
      </c>
      <c r="AX533" s="14" t="s">
        <v>74</v>
      </c>
      <c r="AY533" s="232" t="s">
        <v>152</v>
      </c>
    </row>
    <row r="534" spans="1:65" s="14" customFormat="1" ht="33.75">
      <c r="B534" s="222"/>
      <c r="C534" s="223"/>
      <c r="D534" s="213" t="s">
        <v>161</v>
      </c>
      <c r="E534" s="224" t="s">
        <v>21</v>
      </c>
      <c r="F534" s="225" t="s">
        <v>661</v>
      </c>
      <c r="G534" s="223"/>
      <c r="H534" s="226">
        <v>-39.345999999999997</v>
      </c>
      <c r="I534" s="227"/>
      <c r="J534" s="223"/>
      <c r="K534" s="223"/>
      <c r="L534" s="228"/>
      <c r="M534" s="229"/>
      <c r="N534" s="230"/>
      <c r="O534" s="230"/>
      <c r="P534" s="230"/>
      <c r="Q534" s="230"/>
      <c r="R534" s="230"/>
      <c r="S534" s="230"/>
      <c r="T534" s="231"/>
      <c r="AT534" s="232" t="s">
        <v>161</v>
      </c>
      <c r="AU534" s="232" t="s">
        <v>83</v>
      </c>
      <c r="AV534" s="14" t="s">
        <v>83</v>
      </c>
      <c r="AW534" s="14" t="s">
        <v>36</v>
      </c>
      <c r="AX534" s="14" t="s">
        <v>74</v>
      </c>
      <c r="AY534" s="232" t="s">
        <v>152</v>
      </c>
    </row>
    <row r="535" spans="1:65" s="15" customFormat="1">
      <c r="B535" s="233"/>
      <c r="C535" s="234"/>
      <c r="D535" s="213" t="s">
        <v>161</v>
      </c>
      <c r="E535" s="235" t="s">
        <v>21</v>
      </c>
      <c r="F535" s="236" t="s">
        <v>184</v>
      </c>
      <c r="G535" s="234"/>
      <c r="H535" s="237">
        <v>154.86500000000001</v>
      </c>
      <c r="I535" s="238"/>
      <c r="J535" s="234"/>
      <c r="K535" s="234"/>
      <c r="L535" s="239"/>
      <c r="M535" s="240"/>
      <c r="N535" s="241"/>
      <c r="O535" s="241"/>
      <c r="P535" s="241"/>
      <c r="Q535" s="241"/>
      <c r="R535" s="241"/>
      <c r="S535" s="241"/>
      <c r="T535" s="242"/>
      <c r="AT535" s="243" t="s">
        <v>161</v>
      </c>
      <c r="AU535" s="243" t="s">
        <v>83</v>
      </c>
      <c r="AV535" s="15" t="s">
        <v>159</v>
      </c>
      <c r="AW535" s="15" t="s">
        <v>36</v>
      </c>
      <c r="AX535" s="15" t="s">
        <v>81</v>
      </c>
      <c r="AY535" s="243" t="s">
        <v>152</v>
      </c>
    </row>
    <row r="536" spans="1:65" s="2" customFormat="1" ht="16.5" customHeight="1">
      <c r="A536" s="37"/>
      <c r="B536" s="38"/>
      <c r="C536" s="244" t="s">
        <v>662</v>
      </c>
      <c r="D536" s="244" t="s">
        <v>365</v>
      </c>
      <c r="E536" s="245" t="s">
        <v>663</v>
      </c>
      <c r="F536" s="246" t="s">
        <v>664</v>
      </c>
      <c r="G536" s="247" t="s">
        <v>219</v>
      </c>
      <c r="H536" s="248">
        <v>157.96199999999999</v>
      </c>
      <c r="I536" s="249"/>
      <c r="J536" s="250">
        <f>ROUND(I536*H536,2)</f>
        <v>0</v>
      </c>
      <c r="K536" s="246" t="s">
        <v>158</v>
      </c>
      <c r="L536" s="251"/>
      <c r="M536" s="252" t="s">
        <v>21</v>
      </c>
      <c r="N536" s="253" t="s">
        <v>45</v>
      </c>
      <c r="O536" s="68"/>
      <c r="P536" s="207">
        <f>O536*H536</f>
        <v>0</v>
      </c>
      <c r="Q536" s="207">
        <v>2.0400000000000001E-3</v>
      </c>
      <c r="R536" s="207">
        <f>Q536*H536</f>
        <v>0.32224248</v>
      </c>
      <c r="S536" s="207">
        <v>0</v>
      </c>
      <c r="T536" s="208">
        <f>S536*H536</f>
        <v>0</v>
      </c>
      <c r="U536" s="37"/>
      <c r="V536" s="37"/>
      <c r="W536" s="37"/>
      <c r="X536" s="37"/>
      <c r="Y536" s="37"/>
      <c r="Z536" s="37"/>
      <c r="AA536" s="37"/>
      <c r="AB536" s="37"/>
      <c r="AC536" s="37"/>
      <c r="AD536" s="37"/>
      <c r="AE536" s="37"/>
      <c r="AR536" s="209" t="s">
        <v>209</v>
      </c>
      <c r="AT536" s="209" t="s">
        <v>365</v>
      </c>
      <c r="AU536" s="209" t="s">
        <v>83</v>
      </c>
      <c r="AY536" s="19" t="s">
        <v>152</v>
      </c>
      <c r="BE536" s="210">
        <f>IF(N536="základní",J536,0)</f>
        <v>0</v>
      </c>
      <c r="BF536" s="210">
        <f>IF(N536="snížená",J536,0)</f>
        <v>0</v>
      </c>
      <c r="BG536" s="210">
        <f>IF(N536="zákl. přenesená",J536,0)</f>
        <v>0</v>
      </c>
      <c r="BH536" s="210">
        <f>IF(N536="sníž. přenesená",J536,0)</f>
        <v>0</v>
      </c>
      <c r="BI536" s="210">
        <f>IF(N536="nulová",J536,0)</f>
        <v>0</v>
      </c>
      <c r="BJ536" s="19" t="s">
        <v>81</v>
      </c>
      <c r="BK536" s="210">
        <f>ROUND(I536*H536,2)</f>
        <v>0</v>
      </c>
      <c r="BL536" s="19" t="s">
        <v>159</v>
      </c>
      <c r="BM536" s="209" t="s">
        <v>665</v>
      </c>
    </row>
    <row r="537" spans="1:65" s="14" customFormat="1">
      <c r="B537" s="222"/>
      <c r="C537" s="223"/>
      <c r="D537" s="213" t="s">
        <v>161</v>
      </c>
      <c r="E537" s="224" t="s">
        <v>21</v>
      </c>
      <c r="F537" s="225" t="s">
        <v>666</v>
      </c>
      <c r="G537" s="223"/>
      <c r="H537" s="226">
        <v>154.86500000000001</v>
      </c>
      <c r="I537" s="227"/>
      <c r="J537" s="223"/>
      <c r="K537" s="223"/>
      <c r="L537" s="228"/>
      <c r="M537" s="229"/>
      <c r="N537" s="230"/>
      <c r="O537" s="230"/>
      <c r="P537" s="230"/>
      <c r="Q537" s="230"/>
      <c r="R537" s="230"/>
      <c r="S537" s="230"/>
      <c r="T537" s="231"/>
      <c r="AT537" s="232" t="s">
        <v>161</v>
      </c>
      <c r="AU537" s="232" t="s">
        <v>83</v>
      </c>
      <c r="AV537" s="14" t="s">
        <v>83</v>
      </c>
      <c r="AW537" s="14" t="s">
        <v>36</v>
      </c>
      <c r="AX537" s="14" t="s">
        <v>81</v>
      </c>
      <c r="AY537" s="232" t="s">
        <v>152</v>
      </c>
    </row>
    <row r="538" spans="1:65" s="14" customFormat="1">
      <c r="B538" s="222"/>
      <c r="C538" s="223"/>
      <c r="D538" s="213" t="s">
        <v>161</v>
      </c>
      <c r="E538" s="223"/>
      <c r="F538" s="225" t="s">
        <v>667</v>
      </c>
      <c r="G538" s="223"/>
      <c r="H538" s="226">
        <v>157.96199999999999</v>
      </c>
      <c r="I538" s="227"/>
      <c r="J538" s="223"/>
      <c r="K538" s="223"/>
      <c r="L538" s="228"/>
      <c r="M538" s="229"/>
      <c r="N538" s="230"/>
      <c r="O538" s="230"/>
      <c r="P538" s="230"/>
      <c r="Q538" s="230"/>
      <c r="R538" s="230"/>
      <c r="S538" s="230"/>
      <c r="T538" s="231"/>
      <c r="AT538" s="232" t="s">
        <v>161</v>
      </c>
      <c r="AU538" s="232" t="s">
        <v>83</v>
      </c>
      <c r="AV538" s="14" t="s">
        <v>83</v>
      </c>
      <c r="AW538" s="14" t="s">
        <v>4</v>
      </c>
      <c r="AX538" s="14" t="s">
        <v>81</v>
      </c>
      <c r="AY538" s="232" t="s">
        <v>152</v>
      </c>
    </row>
    <row r="539" spans="1:65" s="2" customFormat="1" ht="36" customHeight="1">
      <c r="A539" s="37"/>
      <c r="B539" s="38"/>
      <c r="C539" s="198" t="s">
        <v>668</v>
      </c>
      <c r="D539" s="198" t="s">
        <v>154</v>
      </c>
      <c r="E539" s="199" t="s">
        <v>669</v>
      </c>
      <c r="F539" s="200" t="s">
        <v>670</v>
      </c>
      <c r="G539" s="201" t="s">
        <v>219</v>
      </c>
      <c r="H539" s="202">
        <v>95.304000000000002</v>
      </c>
      <c r="I539" s="203"/>
      <c r="J539" s="204">
        <f>ROUND(I539*H539,2)</f>
        <v>0</v>
      </c>
      <c r="K539" s="200" t="s">
        <v>158</v>
      </c>
      <c r="L539" s="42"/>
      <c r="M539" s="205" t="s">
        <v>21</v>
      </c>
      <c r="N539" s="206" t="s">
        <v>45</v>
      </c>
      <c r="O539" s="68"/>
      <c r="P539" s="207">
        <f>O539*H539</f>
        <v>0</v>
      </c>
      <c r="Q539" s="207">
        <v>8.2500000000000004E-3</v>
      </c>
      <c r="R539" s="207">
        <f>Q539*H539</f>
        <v>0.78625800000000001</v>
      </c>
      <c r="S539" s="207">
        <v>0</v>
      </c>
      <c r="T539" s="208">
        <f>S539*H539</f>
        <v>0</v>
      </c>
      <c r="U539" s="37"/>
      <c r="V539" s="37"/>
      <c r="W539" s="37"/>
      <c r="X539" s="37"/>
      <c r="Y539" s="37"/>
      <c r="Z539" s="37"/>
      <c r="AA539" s="37"/>
      <c r="AB539" s="37"/>
      <c r="AC539" s="37"/>
      <c r="AD539" s="37"/>
      <c r="AE539" s="37"/>
      <c r="AR539" s="209" t="s">
        <v>159</v>
      </c>
      <c r="AT539" s="209" t="s">
        <v>154</v>
      </c>
      <c r="AU539" s="209" t="s">
        <v>83</v>
      </c>
      <c r="AY539" s="19" t="s">
        <v>152</v>
      </c>
      <c r="BE539" s="210">
        <f>IF(N539="základní",J539,0)</f>
        <v>0</v>
      </c>
      <c r="BF539" s="210">
        <f>IF(N539="snížená",J539,0)</f>
        <v>0</v>
      </c>
      <c r="BG539" s="210">
        <f>IF(N539="zákl. přenesená",J539,0)</f>
        <v>0</v>
      </c>
      <c r="BH539" s="210">
        <f>IF(N539="sníž. přenesená",J539,0)</f>
        <v>0</v>
      </c>
      <c r="BI539" s="210">
        <f>IF(N539="nulová",J539,0)</f>
        <v>0</v>
      </c>
      <c r="BJ539" s="19" t="s">
        <v>81</v>
      </c>
      <c r="BK539" s="210">
        <f>ROUND(I539*H539,2)</f>
        <v>0</v>
      </c>
      <c r="BL539" s="19" t="s">
        <v>159</v>
      </c>
      <c r="BM539" s="209" t="s">
        <v>671</v>
      </c>
    </row>
    <row r="540" spans="1:65" s="13" customFormat="1">
      <c r="B540" s="211"/>
      <c r="C540" s="212"/>
      <c r="D540" s="213" t="s">
        <v>161</v>
      </c>
      <c r="E540" s="214" t="s">
        <v>21</v>
      </c>
      <c r="F540" s="215" t="s">
        <v>657</v>
      </c>
      <c r="G540" s="212"/>
      <c r="H540" s="214" t="s">
        <v>21</v>
      </c>
      <c r="I540" s="216"/>
      <c r="J540" s="212"/>
      <c r="K540" s="212"/>
      <c r="L540" s="217"/>
      <c r="M540" s="218"/>
      <c r="N540" s="219"/>
      <c r="O540" s="219"/>
      <c r="P540" s="219"/>
      <c r="Q540" s="219"/>
      <c r="R540" s="219"/>
      <c r="S540" s="219"/>
      <c r="T540" s="220"/>
      <c r="AT540" s="221" t="s">
        <v>161</v>
      </c>
      <c r="AU540" s="221" t="s">
        <v>83</v>
      </c>
      <c r="AV540" s="13" t="s">
        <v>81</v>
      </c>
      <c r="AW540" s="13" t="s">
        <v>36</v>
      </c>
      <c r="AX540" s="13" t="s">
        <v>74</v>
      </c>
      <c r="AY540" s="221" t="s">
        <v>152</v>
      </c>
    </row>
    <row r="541" spans="1:65" s="14" customFormat="1">
      <c r="B541" s="222"/>
      <c r="C541" s="223"/>
      <c r="D541" s="213" t="s">
        <v>161</v>
      </c>
      <c r="E541" s="224" t="s">
        <v>21</v>
      </c>
      <c r="F541" s="225" t="s">
        <v>672</v>
      </c>
      <c r="G541" s="223"/>
      <c r="H541" s="226">
        <v>70.018000000000001</v>
      </c>
      <c r="I541" s="227"/>
      <c r="J541" s="223"/>
      <c r="K541" s="223"/>
      <c r="L541" s="228"/>
      <c r="M541" s="229"/>
      <c r="N541" s="230"/>
      <c r="O541" s="230"/>
      <c r="P541" s="230"/>
      <c r="Q541" s="230"/>
      <c r="R541" s="230"/>
      <c r="S541" s="230"/>
      <c r="T541" s="231"/>
      <c r="AT541" s="232" t="s">
        <v>161</v>
      </c>
      <c r="AU541" s="232" t="s">
        <v>83</v>
      </c>
      <c r="AV541" s="14" t="s">
        <v>83</v>
      </c>
      <c r="AW541" s="14" t="s">
        <v>36</v>
      </c>
      <c r="AX541" s="14" t="s">
        <v>74</v>
      </c>
      <c r="AY541" s="232" t="s">
        <v>152</v>
      </c>
    </row>
    <row r="542" spans="1:65" s="14" customFormat="1" ht="33.75">
      <c r="B542" s="222"/>
      <c r="C542" s="223"/>
      <c r="D542" s="213" t="s">
        <v>161</v>
      </c>
      <c r="E542" s="224" t="s">
        <v>21</v>
      </c>
      <c r="F542" s="225" t="s">
        <v>673</v>
      </c>
      <c r="G542" s="223"/>
      <c r="H542" s="226">
        <v>25.286000000000001</v>
      </c>
      <c r="I542" s="227"/>
      <c r="J542" s="223"/>
      <c r="K542" s="223"/>
      <c r="L542" s="228"/>
      <c r="M542" s="229"/>
      <c r="N542" s="230"/>
      <c r="O542" s="230"/>
      <c r="P542" s="230"/>
      <c r="Q542" s="230"/>
      <c r="R542" s="230"/>
      <c r="S542" s="230"/>
      <c r="T542" s="231"/>
      <c r="AT542" s="232" t="s">
        <v>161</v>
      </c>
      <c r="AU542" s="232" t="s">
        <v>83</v>
      </c>
      <c r="AV542" s="14" t="s">
        <v>83</v>
      </c>
      <c r="AW542" s="14" t="s">
        <v>36</v>
      </c>
      <c r="AX542" s="14" t="s">
        <v>74</v>
      </c>
      <c r="AY542" s="232" t="s">
        <v>152</v>
      </c>
    </row>
    <row r="543" spans="1:65" s="15" customFormat="1">
      <c r="B543" s="233"/>
      <c r="C543" s="234"/>
      <c r="D543" s="213" t="s">
        <v>161</v>
      </c>
      <c r="E543" s="235" t="s">
        <v>21</v>
      </c>
      <c r="F543" s="236" t="s">
        <v>184</v>
      </c>
      <c r="G543" s="234"/>
      <c r="H543" s="237">
        <v>95.304000000000002</v>
      </c>
      <c r="I543" s="238"/>
      <c r="J543" s="234"/>
      <c r="K543" s="234"/>
      <c r="L543" s="239"/>
      <c r="M543" s="240"/>
      <c r="N543" s="241"/>
      <c r="O543" s="241"/>
      <c r="P543" s="241"/>
      <c r="Q543" s="241"/>
      <c r="R543" s="241"/>
      <c r="S543" s="241"/>
      <c r="T543" s="242"/>
      <c r="AT543" s="243" t="s">
        <v>161</v>
      </c>
      <c r="AU543" s="243" t="s">
        <v>83</v>
      </c>
      <c r="AV543" s="15" t="s">
        <v>159</v>
      </c>
      <c r="AW543" s="15" t="s">
        <v>36</v>
      </c>
      <c r="AX543" s="15" t="s">
        <v>81</v>
      </c>
      <c r="AY543" s="243" t="s">
        <v>152</v>
      </c>
    </row>
    <row r="544" spans="1:65" s="2" customFormat="1" ht="24" customHeight="1">
      <c r="A544" s="37"/>
      <c r="B544" s="38"/>
      <c r="C544" s="244" t="s">
        <v>674</v>
      </c>
      <c r="D544" s="244" t="s">
        <v>365</v>
      </c>
      <c r="E544" s="245" t="s">
        <v>675</v>
      </c>
      <c r="F544" s="246" t="s">
        <v>676</v>
      </c>
      <c r="G544" s="247" t="s">
        <v>219</v>
      </c>
      <c r="H544" s="248">
        <v>100.069</v>
      </c>
      <c r="I544" s="249"/>
      <c r="J544" s="250">
        <f>ROUND(I544*H544,2)</f>
        <v>0</v>
      </c>
      <c r="K544" s="246" t="s">
        <v>158</v>
      </c>
      <c r="L544" s="251"/>
      <c r="M544" s="252" t="s">
        <v>21</v>
      </c>
      <c r="N544" s="253" t="s">
        <v>45</v>
      </c>
      <c r="O544" s="68"/>
      <c r="P544" s="207">
        <f>O544*H544</f>
        <v>0</v>
      </c>
      <c r="Q544" s="207">
        <v>2.8E-3</v>
      </c>
      <c r="R544" s="207">
        <f>Q544*H544</f>
        <v>0.28019320000000003</v>
      </c>
      <c r="S544" s="207">
        <v>0</v>
      </c>
      <c r="T544" s="208">
        <f>S544*H544</f>
        <v>0</v>
      </c>
      <c r="U544" s="37"/>
      <c r="V544" s="37"/>
      <c r="W544" s="37"/>
      <c r="X544" s="37"/>
      <c r="Y544" s="37"/>
      <c r="Z544" s="37"/>
      <c r="AA544" s="37"/>
      <c r="AB544" s="37"/>
      <c r="AC544" s="37"/>
      <c r="AD544" s="37"/>
      <c r="AE544" s="37"/>
      <c r="AR544" s="209" t="s">
        <v>209</v>
      </c>
      <c r="AT544" s="209" t="s">
        <v>365</v>
      </c>
      <c r="AU544" s="209" t="s">
        <v>83</v>
      </c>
      <c r="AY544" s="19" t="s">
        <v>152</v>
      </c>
      <c r="BE544" s="210">
        <f>IF(N544="základní",J544,0)</f>
        <v>0</v>
      </c>
      <c r="BF544" s="210">
        <f>IF(N544="snížená",J544,0)</f>
        <v>0</v>
      </c>
      <c r="BG544" s="210">
        <f>IF(N544="zákl. přenesená",J544,0)</f>
        <v>0</v>
      </c>
      <c r="BH544" s="210">
        <f>IF(N544="sníž. přenesená",J544,0)</f>
        <v>0</v>
      </c>
      <c r="BI544" s="210">
        <f>IF(N544="nulová",J544,0)</f>
        <v>0</v>
      </c>
      <c r="BJ544" s="19" t="s">
        <v>81</v>
      </c>
      <c r="BK544" s="210">
        <f>ROUND(I544*H544,2)</f>
        <v>0</v>
      </c>
      <c r="BL544" s="19" t="s">
        <v>159</v>
      </c>
      <c r="BM544" s="209" t="s">
        <v>677</v>
      </c>
    </row>
    <row r="545" spans="1:65" s="14" customFormat="1">
      <c r="B545" s="222"/>
      <c r="C545" s="223"/>
      <c r="D545" s="213" t="s">
        <v>161</v>
      </c>
      <c r="E545" s="224" t="s">
        <v>21</v>
      </c>
      <c r="F545" s="225" t="s">
        <v>678</v>
      </c>
      <c r="G545" s="223"/>
      <c r="H545" s="226">
        <v>95.304000000000002</v>
      </c>
      <c r="I545" s="227"/>
      <c r="J545" s="223"/>
      <c r="K545" s="223"/>
      <c r="L545" s="228"/>
      <c r="M545" s="229"/>
      <c r="N545" s="230"/>
      <c r="O545" s="230"/>
      <c r="P545" s="230"/>
      <c r="Q545" s="230"/>
      <c r="R545" s="230"/>
      <c r="S545" s="230"/>
      <c r="T545" s="231"/>
      <c r="AT545" s="232" t="s">
        <v>161</v>
      </c>
      <c r="AU545" s="232" t="s">
        <v>83</v>
      </c>
      <c r="AV545" s="14" t="s">
        <v>83</v>
      </c>
      <c r="AW545" s="14" t="s">
        <v>36</v>
      </c>
      <c r="AX545" s="14" t="s">
        <v>81</v>
      </c>
      <c r="AY545" s="232" t="s">
        <v>152</v>
      </c>
    </row>
    <row r="546" spans="1:65" s="14" customFormat="1">
      <c r="B546" s="222"/>
      <c r="C546" s="223"/>
      <c r="D546" s="213" t="s">
        <v>161</v>
      </c>
      <c r="E546" s="223"/>
      <c r="F546" s="225" t="s">
        <v>679</v>
      </c>
      <c r="G546" s="223"/>
      <c r="H546" s="226">
        <v>100.069</v>
      </c>
      <c r="I546" s="227"/>
      <c r="J546" s="223"/>
      <c r="K546" s="223"/>
      <c r="L546" s="228"/>
      <c r="M546" s="229"/>
      <c r="N546" s="230"/>
      <c r="O546" s="230"/>
      <c r="P546" s="230"/>
      <c r="Q546" s="230"/>
      <c r="R546" s="230"/>
      <c r="S546" s="230"/>
      <c r="T546" s="231"/>
      <c r="AT546" s="232" t="s">
        <v>161</v>
      </c>
      <c r="AU546" s="232" t="s">
        <v>83</v>
      </c>
      <c r="AV546" s="14" t="s">
        <v>83</v>
      </c>
      <c r="AW546" s="14" t="s">
        <v>4</v>
      </c>
      <c r="AX546" s="14" t="s">
        <v>81</v>
      </c>
      <c r="AY546" s="232" t="s">
        <v>152</v>
      </c>
    </row>
    <row r="547" spans="1:65" s="2" customFormat="1" ht="36" customHeight="1">
      <c r="A547" s="37"/>
      <c r="B547" s="38"/>
      <c r="C547" s="198" t="s">
        <v>680</v>
      </c>
      <c r="D547" s="198" t="s">
        <v>154</v>
      </c>
      <c r="E547" s="199" t="s">
        <v>681</v>
      </c>
      <c r="F547" s="200" t="s">
        <v>682</v>
      </c>
      <c r="G547" s="201" t="s">
        <v>219</v>
      </c>
      <c r="H547" s="202">
        <v>78.926000000000002</v>
      </c>
      <c r="I547" s="203"/>
      <c r="J547" s="204">
        <f>ROUND(I547*H547,2)</f>
        <v>0</v>
      </c>
      <c r="K547" s="200" t="s">
        <v>158</v>
      </c>
      <c r="L547" s="42"/>
      <c r="M547" s="205" t="s">
        <v>21</v>
      </c>
      <c r="N547" s="206" t="s">
        <v>45</v>
      </c>
      <c r="O547" s="68"/>
      <c r="P547" s="207">
        <f>O547*H547</f>
        <v>0</v>
      </c>
      <c r="Q547" s="207">
        <v>9.3799999999999994E-3</v>
      </c>
      <c r="R547" s="207">
        <f>Q547*H547</f>
        <v>0.74032587999999999</v>
      </c>
      <c r="S547" s="207">
        <v>0</v>
      </c>
      <c r="T547" s="208">
        <f>S547*H547</f>
        <v>0</v>
      </c>
      <c r="U547" s="37"/>
      <c r="V547" s="37"/>
      <c r="W547" s="37"/>
      <c r="X547" s="37"/>
      <c r="Y547" s="37"/>
      <c r="Z547" s="37"/>
      <c r="AA547" s="37"/>
      <c r="AB547" s="37"/>
      <c r="AC547" s="37"/>
      <c r="AD547" s="37"/>
      <c r="AE547" s="37"/>
      <c r="AR547" s="209" t="s">
        <v>159</v>
      </c>
      <c r="AT547" s="209" t="s">
        <v>154</v>
      </c>
      <c r="AU547" s="209" t="s">
        <v>83</v>
      </c>
      <c r="AY547" s="19" t="s">
        <v>152</v>
      </c>
      <c r="BE547" s="210">
        <f>IF(N547="základní",J547,0)</f>
        <v>0</v>
      </c>
      <c r="BF547" s="210">
        <f>IF(N547="snížená",J547,0)</f>
        <v>0</v>
      </c>
      <c r="BG547" s="210">
        <f>IF(N547="zákl. přenesená",J547,0)</f>
        <v>0</v>
      </c>
      <c r="BH547" s="210">
        <f>IF(N547="sníž. přenesená",J547,0)</f>
        <v>0</v>
      </c>
      <c r="BI547" s="210">
        <f>IF(N547="nulová",J547,0)</f>
        <v>0</v>
      </c>
      <c r="BJ547" s="19" t="s">
        <v>81</v>
      </c>
      <c r="BK547" s="210">
        <f>ROUND(I547*H547,2)</f>
        <v>0</v>
      </c>
      <c r="BL547" s="19" t="s">
        <v>159</v>
      </c>
      <c r="BM547" s="209" t="s">
        <v>683</v>
      </c>
    </row>
    <row r="548" spans="1:65" s="13" customFormat="1">
      <c r="B548" s="211"/>
      <c r="C548" s="212"/>
      <c r="D548" s="213" t="s">
        <v>161</v>
      </c>
      <c r="E548" s="214" t="s">
        <v>21</v>
      </c>
      <c r="F548" s="215" t="s">
        <v>684</v>
      </c>
      <c r="G548" s="212"/>
      <c r="H548" s="214" t="s">
        <v>21</v>
      </c>
      <c r="I548" s="216"/>
      <c r="J548" s="212"/>
      <c r="K548" s="212"/>
      <c r="L548" s="217"/>
      <c r="M548" s="218"/>
      <c r="N548" s="219"/>
      <c r="O548" s="219"/>
      <c r="P548" s="219"/>
      <c r="Q548" s="219"/>
      <c r="R548" s="219"/>
      <c r="S548" s="219"/>
      <c r="T548" s="220"/>
      <c r="AT548" s="221" t="s">
        <v>161</v>
      </c>
      <c r="AU548" s="221" t="s">
        <v>83</v>
      </c>
      <c r="AV548" s="13" t="s">
        <v>81</v>
      </c>
      <c r="AW548" s="13" t="s">
        <v>36</v>
      </c>
      <c r="AX548" s="13" t="s">
        <v>74</v>
      </c>
      <c r="AY548" s="221" t="s">
        <v>152</v>
      </c>
    </row>
    <row r="549" spans="1:65" s="14" customFormat="1" ht="22.5">
      <c r="B549" s="222"/>
      <c r="C549" s="223"/>
      <c r="D549" s="213" t="s">
        <v>161</v>
      </c>
      <c r="E549" s="224" t="s">
        <v>21</v>
      </c>
      <c r="F549" s="225" t="s">
        <v>685</v>
      </c>
      <c r="G549" s="223"/>
      <c r="H549" s="226">
        <v>72.036000000000001</v>
      </c>
      <c r="I549" s="227"/>
      <c r="J549" s="223"/>
      <c r="K549" s="223"/>
      <c r="L549" s="228"/>
      <c r="M549" s="229"/>
      <c r="N549" s="230"/>
      <c r="O549" s="230"/>
      <c r="P549" s="230"/>
      <c r="Q549" s="230"/>
      <c r="R549" s="230"/>
      <c r="S549" s="230"/>
      <c r="T549" s="231"/>
      <c r="AT549" s="232" t="s">
        <v>161</v>
      </c>
      <c r="AU549" s="232" t="s">
        <v>83</v>
      </c>
      <c r="AV549" s="14" t="s">
        <v>83</v>
      </c>
      <c r="AW549" s="14" t="s">
        <v>36</v>
      </c>
      <c r="AX549" s="14" t="s">
        <v>74</v>
      </c>
      <c r="AY549" s="232" t="s">
        <v>152</v>
      </c>
    </row>
    <row r="550" spans="1:65" s="14" customFormat="1">
      <c r="B550" s="222"/>
      <c r="C550" s="223"/>
      <c r="D550" s="213" t="s">
        <v>161</v>
      </c>
      <c r="E550" s="224" t="s">
        <v>21</v>
      </c>
      <c r="F550" s="225" t="s">
        <v>686</v>
      </c>
      <c r="G550" s="223"/>
      <c r="H550" s="226">
        <v>6.89</v>
      </c>
      <c r="I550" s="227"/>
      <c r="J550" s="223"/>
      <c r="K550" s="223"/>
      <c r="L550" s="228"/>
      <c r="M550" s="229"/>
      <c r="N550" s="230"/>
      <c r="O550" s="230"/>
      <c r="P550" s="230"/>
      <c r="Q550" s="230"/>
      <c r="R550" s="230"/>
      <c r="S550" s="230"/>
      <c r="T550" s="231"/>
      <c r="AT550" s="232" t="s">
        <v>161</v>
      </c>
      <c r="AU550" s="232" t="s">
        <v>83</v>
      </c>
      <c r="AV550" s="14" t="s">
        <v>83</v>
      </c>
      <c r="AW550" s="14" t="s">
        <v>36</v>
      </c>
      <c r="AX550" s="14" t="s">
        <v>74</v>
      </c>
      <c r="AY550" s="232" t="s">
        <v>152</v>
      </c>
    </row>
    <row r="551" spans="1:65" s="15" customFormat="1">
      <c r="B551" s="233"/>
      <c r="C551" s="234"/>
      <c r="D551" s="213" t="s">
        <v>161</v>
      </c>
      <c r="E551" s="235" t="s">
        <v>21</v>
      </c>
      <c r="F551" s="236" t="s">
        <v>184</v>
      </c>
      <c r="G551" s="234"/>
      <c r="H551" s="237">
        <v>78.926000000000002</v>
      </c>
      <c r="I551" s="238"/>
      <c r="J551" s="234"/>
      <c r="K551" s="234"/>
      <c r="L551" s="239"/>
      <c r="M551" s="240"/>
      <c r="N551" s="241"/>
      <c r="O551" s="241"/>
      <c r="P551" s="241"/>
      <c r="Q551" s="241"/>
      <c r="R551" s="241"/>
      <c r="S551" s="241"/>
      <c r="T551" s="242"/>
      <c r="AT551" s="243" t="s">
        <v>161</v>
      </c>
      <c r="AU551" s="243" t="s">
        <v>83</v>
      </c>
      <c r="AV551" s="15" t="s">
        <v>159</v>
      </c>
      <c r="AW551" s="15" t="s">
        <v>36</v>
      </c>
      <c r="AX551" s="15" t="s">
        <v>81</v>
      </c>
      <c r="AY551" s="243" t="s">
        <v>152</v>
      </c>
    </row>
    <row r="552" spans="1:65" s="2" customFormat="1" ht="24" customHeight="1">
      <c r="A552" s="37"/>
      <c r="B552" s="38"/>
      <c r="C552" s="244" t="s">
        <v>687</v>
      </c>
      <c r="D552" s="244" t="s">
        <v>365</v>
      </c>
      <c r="E552" s="245" t="s">
        <v>688</v>
      </c>
      <c r="F552" s="246" t="s">
        <v>689</v>
      </c>
      <c r="G552" s="247" t="s">
        <v>219</v>
      </c>
      <c r="H552" s="248">
        <v>80.504999999999995</v>
      </c>
      <c r="I552" s="249"/>
      <c r="J552" s="250">
        <f>ROUND(I552*H552,2)</f>
        <v>0</v>
      </c>
      <c r="K552" s="246" t="s">
        <v>158</v>
      </c>
      <c r="L552" s="251"/>
      <c r="M552" s="252" t="s">
        <v>21</v>
      </c>
      <c r="N552" s="253" t="s">
        <v>45</v>
      </c>
      <c r="O552" s="68"/>
      <c r="P552" s="207">
        <f>O552*H552</f>
        <v>0</v>
      </c>
      <c r="Q552" s="207">
        <v>1.4999999999999999E-2</v>
      </c>
      <c r="R552" s="207">
        <f>Q552*H552</f>
        <v>1.2075749999999998</v>
      </c>
      <c r="S552" s="207">
        <v>0</v>
      </c>
      <c r="T552" s="208">
        <f>S552*H552</f>
        <v>0</v>
      </c>
      <c r="U552" s="37"/>
      <c r="V552" s="37"/>
      <c r="W552" s="37"/>
      <c r="X552" s="37"/>
      <c r="Y552" s="37"/>
      <c r="Z552" s="37"/>
      <c r="AA552" s="37"/>
      <c r="AB552" s="37"/>
      <c r="AC552" s="37"/>
      <c r="AD552" s="37"/>
      <c r="AE552" s="37"/>
      <c r="AR552" s="209" t="s">
        <v>209</v>
      </c>
      <c r="AT552" s="209" t="s">
        <v>365</v>
      </c>
      <c r="AU552" s="209" t="s">
        <v>83</v>
      </c>
      <c r="AY552" s="19" t="s">
        <v>152</v>
      </c>
      <c r="BE552" s="210">
        <f>IF(N552="základní",J552,0)</f>
        <v>0</v>
      </c>
      <c r="BF552" s="210">
        <f>IF(N552="snížená",J552,0)</f>
        <v>0</v>
      </c>
      <c r="BG552" s="210">
        <f>IF(N552="zákl. přenesená",J552,0)</f>
        <v>0</v>
      </c>
      <c r="BH552" s="210">
        <f>IF(N552="sníž. přenesená",J552,0)</f>
        <v>0</v>
      </c>
      <c r="BI552" s="210">
        <f>IF(N552="nulová",J552,0)</f>
        <v>0</v>
      </c>
      <c r="BJ552" s="19" t="s">
        <v>81</v>
      </c>
      <c r="BK552" s="210">
        <f>ROUND(I552*H552,2)</f>
        <v>0</v>
      </c>
      <c r="BL552" s="19" t="s">
        <v>159</v>
      </c>
      <c r="BM552" s="209" t="s">
        <v>690</v>
      </c>
    </row>
    <row r="553" spans="1:65" s="14" customFormat="1">
      <c r="B553" s="222"/>
      <c r="C553" s="223"/>
      <c r="D553" s="213" t="s">
        <v>161</v>
      </c>
      <c r="E553" s="224" t="s">
        <v>21</v>
      </c>
      <c r="F553" s="225" t="s">
        <v>691</v>
      </c>
      <c r="G553" s="223"/>
      <c r="H553" s="226">
        <v>78.926000000000002</v>
      </c>
      <c r="I553" s="227"/>
      <c r="J553" s="223"/>
      <c r="K553" s="223"/>
      <c r="L553" s="228"/>
      <c r="M553" s="229"/>
      <c r="N553" s="230"/>
      <c r="O553" s="230"/>
      <c r="P553" s="230"/>
      <c r="Q553" s="230"/>
      <c r="R553" s="230"/>
      <c r="S553" s="230"/>
      <c r="T553" s="231"/>
      <c r="AT553" s="232" t="s">
        <v>161</v>
      </c>
      <c r="AU553" s="232" t="s">
        <v>83</v>
      </c>
      <c r="AV553" s="14" t="s">
        <v>83</v>
      </c>
      <c r="AW553" s="14" t="s">
        <v>36</v>
      </c>
      <c r="AX553" s="14" t="s">
        <v>81</v>
      </c>
      <c r="AY553" s="232" t="s">
        <v>152</v>
      </c>
    </row>
    <row r="554" spans="1:65" s="14" customFormat="1">
      <c r="B554" s="222"/>
      <c r="C554" s="223"/>
      <c r="D554" s="213" t="s">
        <v>161</v>
      </c>
      <c r="E554" s="223"/>
      <c r="F554" s="225" t="s">
        <v>692</v>
      </c>
      <c r="G554" s="223"/>
      <c r="H554" s="226">
        <v>80.504999999999995</v>
      </c>
      <c r="I554" s="227"/>
      <c r="J554" s="223"/>
      <c r="K554" s="223"/>
      <c r="L554" s="228"/>
      <c r="M554" s="229"/>
      <c r="N554" s="230"/>
      <c r="O554" s="230"/>
      <c r="P554" s="230"/>
      <c r="Q554" s="230"/>
      <c r="R554" s="230"/>
      <c r="S554" s="230"/>
      <c r="T554" s="231"/>
      <c r="AT554" s="232" t="s">
        <v>161</v>
      </c>
      <c r="AU554" s="232" t="s">
        <v>83</v>
      </c>
      <c r="AV554" s="14" t="s">
        <v>83</v>
      </c>
      <c r="AW554" s="14" t="s">
        <v>4</v>
      </c>
      <c r="AX554" s="14" t="s">
        <v>81</v>
      </c>
      <c r="AY554" s="232" t="s">
        <v>152</v>
      </c>
    </row>
    <row r="555" spans="1:65" s="2" customFormat="1" ht="24" customHeight="1">
      <c r="A555" s="37"/>
      <c r="B555" s="38"/>
      <c r="C555" s="198" t="s">
        <v>693</v>
      </c>
      <c r="D555" s="198" t="s">
        <v>154</v>
      </c>
      <c r="E555" s="199" t="s">
        <v>694</v>
      </c>
      <c r="F555" s="200" t="s">
        <v>695</v>
      </c>
      <c r="G555" s="201" t="s">
        <v>271</v>
      </c>
      <c r="H555" s="202">
        <v>50.96</v>
      </c>
      <c r="I555" s="203"/>
      <c r="J555" s="204">
        <f>ROUND(I555*H555,2)</f>
        <v>0</v>
      </c>
      <c r="K555" s="200" t="s">
        <v>158</v>
      </c>
      <c r="L555" s="42"/>
      <c r="M555" s="205" t="s">
        <v>21</v>
      </c>
      <c r="N555" s="206" t="s">
        <v>45</v>
      </c>
      <c r="O555" s="68"/>
      <c r="P555" s="207">
        <f>O555*H555</f>
        <v>0</v>
      </c>
      <c r="Q555" s="207">
        <v>6.0000000000000002E-5</v>
      </c>
      <c r="R555" s="207">
        <f>Q555*H555</f>
        <v>3.0576000000000002E-3</v>
      </c>
      <c r="S555" s="207">
        <v>0</v>
      </c>
      <c r="T555" s="208">
        <f>S555*H555</f>
        <v>0</v>
      </c>
      <c r="U555" s="37"/>
      <c r="V555" s="37"/>
      <c r="W555" s="37"/>
      <c r="X555" s="37"/>
      <c r="Y555" s="37"/>
      <c r="Z555" s="37"/>
      <c r="AA555" s="37"/>
      <c r="AB555" s="37"/>
      <c r="AC555" s="37"/>
      <c r="AD555" s="37"/>
      <c r="AE555" s="37"/>
      <c r="AR555" s="209" t="s">
        <v>159</v>
      </c>
      <c r="AT555" s="209" t="s">
        <v>154</v>
      </c>
      <c r="AU555" s="209" t="s">
        <v>83</v>
      </c>
      <c r="AY555" s="19" t="s">
        <v>152</v>
      </c>
      <c r="BE555" s="210">
        <f>IF(N555="základní",J555,0)</f>
        <v>0</v>
      </c>
      <c r="BF555" s="210">
        <f>IF(N555="snížená",J555,0)</f>
        <v>0</v>
      </c>
      <c r="BG555" s="210">
        <f>IF(N555="zákl. přenesená",J555,0)</f>
        <v>0</v>
      </c>
      <c r="BH555" s="210">
        <f>IF(N555="sníž. přenesená",J555,0)</f>
        <v>0</v>
      </c>
      <c r="BI555" s="210">
        <f>IF(N555="nulová",J555,0)</f>
        <v>0</v>
      </c>
      <c r="BJ555" s="19" t="s">
        <v>81</v>
      </c>
      <c r="BK555" s="210">
        <f>ROUND(I555*H555,2)</f>
        <v>0</v>
      </c>
      <c r="BL555" s="19" t="s">
        <v>159</v>
      </c>
      <c r="BM555" s="209" t="s">
        <v>696</v>
      </c>
    </row>
    <row r="556" spans="1:65" s="13" customFormat="1">
      <c r="B556" s="211"/>
      <c r="C556" s="212"/>
      <c r="D556" s="213" t="s">
        <v>161</v>
      </c>
      <c r="E556" s="214" t="s">
        <v>21</v>
      </c>
      <c r="F556" s="215" t="s">
        <v>388</v>
      </c>
      <c r="G556" s="212"/>
      <c r="H556" s="214" t="s">
        <v>21</v>
      </c>
      <c r="I556" s="216"/>
      <c r="J556" s="212"/>
      <c r="K556" s="212"/>
      <c r="L556" s="217"/>
      <c r="M556" s="218"/>
      <c r="N556" s="219"/>
      <c r="O556" s="219"/>
      <c r="P556" s="219"/>
      <c r="Q556" s="219"/>
      <c r="R556" s="219"/>
      <c r="S556" s="219"/>
      <c r="T556" s="220"/>
      <c r="AT556" s="221" t="s">
        <v>161</v>
      </c>
      <c r="AU556" s="221" t="s">
        <v>83</v>
      </c>
      <c r="AV556" s="13" t="s">
        <v>81</v>
      </c>
      <c r="AW556" s="13" t="s">
        <v>36</v>
      </c>
      <c r="AX556" s="13" t="s">
        <v>74</v>
      </c>
      <c r="AY556" s="221" t="s">
        <v>152</v>
      </c>
    </row>
    <row r="557" spans="1:65" s="14" customFormat="1" ht="22.5">
      <c r="B557" s="222"/>
      <c r="C557" s="223"/>
      <c r="D557" s="213" t="s">
        <v>161</v>
      </c>
      <c r="E557" s="224" t="s">
        <v>21</v>
      </c>
      <c r="F557" s="225" t="s">
        <v>697</v>
      </c>
      <c r="G557" s="223"/>
      <c r="H557" s="226">
        <v>50.96</v>
      </c>
      <c r="I557" s="227"/>
      <c r="J557" s="223"/>
      <c r="K557" s="223"/>
      <c r="L557" s="228"/>
      <c r="M557" s="229"/>
      <c r="N557" s="230"/>
      <c r="O557" s="230"/>
      <c r="P557" s="230"/>
      <c r="Q557" s="230"/>
      <c r="R557" s="230"/>
      <c r="S557" s="230"/>
      <c r="T557" s="231"/>
      <c r="AT557" s="232" t="s">
        <v>161</v>
      </c>
      <c r="AU557" s="232" t="s">
        <v>83</v>
      </c>
      <c r="AV557" s="14" t="s">
        <v>83</v>
      </c>
      <c r="AW557" s="14" t="s">
        <v>36</v>
      </c>
      <c r="AX557" s="14" t="s">
        <v>81</v>
      </c>
      <c r="AY557" s="232" t="s">
        <v>152</v>
      </c>
    </row>
    <row r="558" spans="1:65" s="2" customFormat="1" ht="24" customHeight="1">
      <c r="A558" s="37"/>
      <c r="B558" s="38"/>
      <c r="C558" s="244" t="s">
        <v>698</v>
      </c>
      <c r="D558" s="244" t="s">
        <v>365</v>
      </c>
      <c r="E558" s="245" t="s">
        <v>699</v>
      </c>
      <c r="F558" s="246" t="s">
        <v>700</v>
      </c>
      <c r="G558" s="247" t="s">
        <v>271</v>
      </c>
      <c r="H558" s="248">
        <v>53.508000000000003</v>
      </c>
      <c r="I558" s="249"/>
      <c r="J558" s="250">
        <f>ROUND(I558*H558,2)</f>
        <v>0</v>
      </c>
      <c r="K558" s="246" t="s">
        <v>158</v>
      </c>
      <c r="L558" s="251"/>
      <c r="M558" s="252" t="s">
        <v>21</v>
      </c>
      <c r="N558" s="253" t="s">
        <v>45</v>
      </c>
      <c r="O558" s="68"/>
      <c r="P558" s="207">
        <f>O558*H558</f>
        <v>0</v>
      </c>
      <c r="Q558" s="207">
        <v>4.2000000000000002E-4</v>
      </c>
      <c r="R558" s="207">
        <f>Q558*H558</f>
        <v>2.2473360000000001E-2</v>
      </c>
      <c r="S558" s="207">
        <v>0</v>
      </c>
      <c r="T558" s="208">
        <f>S558*H558</f>
        <v>0</v>
      </c>
      <c r="U558" s="37"/>
      <c r="V558" s="37"/>
      <c r="W558" s="37"/>
      <c r="X558" s="37"/>
      <c r="Y558" s="37"/>
      <c r="Z558" s="37"/>
      <c r="AA558" s="37"/>
      <c r="AB558" s="37"/>
      <c r="AC558" s="37"/>
      <c r="AD558" s="37"/>
      <c r="AE558" s="37"/>
      <c r="AR558" s="209" t="s">
        <v>209</v>
      </c>
      <c r="AT558" s="209" t="s">
        <v>365</v>
      </c>
      <c r="AU558" s="209" t="s">
        <v>83</v>
      </c>
      <c r="AY558" s="19" t="s">
        <v>152</v>
      </c>
      <c r="BE558" s="210">
        <f>IF(N558="základní",J558,0)</f>
        <v>0</v>
      </c>
      <c r="BF558" s="210">
        <f>IF(N558="snížená",J558,0)</f>
        <v>0</v>
      </c>
      <c r="BG558" s="210">
        <f>IF(N558="zákl. přenesená",J558,0)</f>
        <v>0</v>
      </c>
      <c r="BH558" s="210">
        <f>IF(N558="sníž. přenesená",J558,0)</f>
        <v>0</v>
      </c>
      <c r="BI558" s="210">
        <f>IF(N558="nulová",J558,0)</f>
        <v>0</v>
      </c>
      <c r="BJ558" s="19" t="s">
        <v>81</v>
      </c>
      <c r="BK558" s="210">
        <f>ROUND(I558*H558,2)</f>
        <v>0</v>
      </c>
      <c r="BL558" s="19" t="s">
        <v>159</v>
      </c>
      <c r="BM558" s="209" t="s">
        <v>701</v>
      </c>
    </row>
    <row r="559" spans="1:65" s="14" customFormat="1">
      <c r="B559" s="222"/>
      <c r="C559" s="223"/>
      <c r="D559" s="213" t="s">
        <v>161</v>
      </c>
      <c r="E559" s="224" t="s">
        <v>21</v>
      </c>
      <c r="F559" s="225" t="s">
        <v>702</v>
      </c>
      <c r="G559" s="223"/>
      <c r="H559" s="226">
        <v>50.96</v>
      </c>
      <c r="I559" s="227"/>
      <c r="J559" s="223"/>
      <c r="K559" s="223"/>
      <c r="L559" s="228"/>
      <c r="M559" s="229"/>
      <c r="N559" s="230"/>
      <c r="O559" s="230"/>
      <c r="P559" s="230"/>
      <c r="Q559" s="230"/>
      <c r="R559" s="230"/>
      <c r="S559" s="230"/>
      <c r="T559" s="231"/>
      <c r="AT559" s="232" t="s">
        <v>161</v>
      </c>
      <c r="AU559" s="232" t="s">
        <v>83</v>
      </c>
      <c r="AV559" s="14" t="s">
        <v>83</v>
      </c>
      <c r="AW559" s="14" t="s">
        <v>36</v>
      </c>
      <c r="AX559" s="14" t="s">
        <v>81</v>
      </c>
      <c r="AY559" s="232" t="s">
        <v>152</v>
      </c>
    </row>
    <row r="560" spans="1:65" s="14" customFormat="1">
      <c r="B560" s="222"/>
      <c r="C560" s="223"/>
      <c r="D560" s="213" t="s">
        <v>161</v>
      </c>
      <c r="E560" s="223"/>
      <c r="F560" s="225" t="s">
        <v>703</v>
      </c>
      <c r="G560" s="223"/>
      <c r="H560" s="226">
        <v>53.508000000000003</v>
      </c>
      <c r="I560" s="227"/>
      <c r="J560" s="223"/>
      <c r="K560" s="223"/>
      <c r="L560" s="228"/>
      <c r="M560" s="229"/>
      <c r="N560" s="230"/>
      <c r="O560" s="230"/>
      <c r="P560" s="230"/>
      <c r="Q560" s="230"/>
      <c r="R560" s="230"/>
      <c r="S560" s="230"/>
      <c r="T560" s="231"/>
      <c r="AT560" s="232" t="s">
        <v>161</v>
      </c>
      <c r="AU560" s="232" t="s">
        <v>83</v>
      </c>
      <c r="AV560" s="14" t="s">
        <v>83</v>
      </c>
      <c r="AW560" s="14" t="s">
        <v>4</v>
      </c>
      <c r="AX560" s="14" t="s">
        <v>81</v>
      </c>
      <c r="AY560" s="232" t="s">
        <v>152</v>
      </c>
    </row>
    <row r="561" spans="1:65" s="2" customFormat="1" ht="24" customHeight="1">
      <c r="A561" s="37"/>
      <c r="B561" s="38"/>
      <c r="C561" s="198" t="s">
        <v>704</v>
      </c>
      <c r="D561" s="198" t="s">
        <v>154</v>
      </c>
      <c r="E561" s="199" t="s">
        <v>705</v>
      </c>
      <c r="F561" s="200" t="s">
        <v>706</v>
      </c>
      <c r="G561" s="201" t="s">
        <v>271</v>
      </c>
      <c r="H561" s="202">
        <v>203.22399999999999</v>
      </c>
      <c r="I561" s="203"/>
      <c r="J561" s="204">
        <f>ROUND(I561*H561,2)</f>
        <v>0</v>
      </c>
      <c r="K561" s="200" t="s">
        <v>158</v>
      </c>
      <c r="L561" s="42"/>
      <c r="M561" s="205" t="s">
        <v>21</v>
      </c>
      <c r="N561" s="206" t="s">
        <v>45</v>
      </c>
      <c r="O561" s="68"/>
      <c r="P561" s="207">
        <f>O561*H561</f>
        <v>0</v>
      </c>
      <c r="Q561" s="207">
        <v>2.5000000000000001E-4</v>
      </c>
      <c r="R561" s="207">
        <f>Q561*H561</f>
        <v>5.0805999999999997E-2</v>
      </c>
      <c r="S561" s="207">
        <v>0</v>
      </c>
      <c r="T561" s="208">
        <f>S561*H561</f>
        <v>0</v>
      </c>
      <c r="U561" s="37"/>
      <c r="V561" s="37"/>
      <c r="W561" s="37"/>
      <c r="X561" s="37"/>
      <c r="Y561" s="37"/>
      <c r="Z561" s="37"/>
      <c r="AA561" s="37"/>
      <c r="AB561" s="37"/>
      <c r="AC561" s="37"/>
      <c r="AD561" s="37"/>
      <c r="AE561" s="37"/>
      <c r="AR561" s="209" t="s">
        <v>159</v>
      </c>
      <c r="AT561" s="209" t="s">
        <v>154</v>
      </c>
      <c r="AU561" s="209" t="s">
        <v>83</v>
      </c>
      <c r="AY561" s="19" t="s">
        <v>152</v>
      </c>
      <c r="BE561" s="210">
        <f>IF(N561="základní",J561,0)</f>
        <v>0</v>
      </c>
      <c r="BF561" s="210">
        <f>IF(N561="snížená",J561,0)</f>
        <v>0</v>
      </c>
      <c r="BG561" s="210">
        <f>IF(N561="zákl. přenesená",J561,0)</f>
        <v>0</v>
      </c>
      <c r="BH561" s="210">
        <f>IF(N561="sníž. přenesená",J561,0)</f>
        <v>0</v>
      </c>
      <c r="BI561" s="210">
        <f>IF(N561="nulová",J561,0)</f>
        <v>0</v>
      </c>
      <c r="BJ561" s="19" t="s">
        <v>81</v>
      </c>
      <c r="BK561" s="210">
        <f>ROUND(I561*H561,2)</f>
        <v>0</v>
      </c>
      <c r="BL561" s="19" t="s">
        <v>159</v>
      </c>
      <c r="BM561" s="209" t="s">
        <v>707</v>
      </c>
    </row>
    <row r="562" spans="1:65" s="13" customFormat="1">
      <c r="B562" s="211"/>
      <c r="C562" s="212"/>
      <c r="D562" s="213" t="s">
        <v>161</v>
      </c>
      <c r="E562" s="214" t="s">
        <v>21</v>
      </c>
      <c r="F562" s="215" t="s">
        <v>708</v>
      </c>
      <c r="G562" s="212"/>
      <c r="H562" s="214" t="s">
        <v>21</v>
      </c>
      <c r="I562" s="216"/>
      <c r="J562" s="212"/>
      <c r="K562" s="212"/>
      <c r="L562" s="217"/>
      <c r="M562" s="218"/>
      <c r="N562" s="219"/>
      <c r="O562" s="219"/>
      <c r="P562" s="219"/>
      <c r="Q562" s="219"/>
      <c r="R562" s="219"/>
      <c r="S562" s="219"/>
      <c r="T562" s="220"/>
      <c r="AT562" s="221" t="s">
        <v>161</v>
      </c>
      <c r="AU562" s="221" t="s">
        <v>83</v>
      </c>
      <c r="AV562" s="13" t="s">
        <v>81</v>
      </c>
      <c r="AW562" s="13" t="s">
        <v>36</v>
      </c>
      <c r="AX562" s="13" t="s">
        <v>74</v>
      </c>
      <c r="AY562" s="221" t="s">
        <v>152</v>
      </c>
    </row>
    <row r="563" spans="1:65" s="13" customFormat="1">
      <c r="B563" s="211"/>
      <c r="C563" s="212"/>
      <c r="D563" s="213" t="s">
        <v>161</v>
      </c>
      <c r="E563" s="214" t="s">
        <v>21</v>
      </c>
      <c r="F563" s="215" t="s">
        <v>709</v>
      </c>
      <c r="G563" s="212"/>
      <c r="H563" s="214" t="s">
        <v>21</v>
      </c>
      <c r="I563" s="216"/>
      <c r="J563" s="212"/>
      <c r="K563" s="212"/>
      <c r="L563" s="217"/>
      <c r="M563" s="218"/>
      <c r="N563" s="219"/>
      <c r="O563" s="219"/>
      <c r="P563" s="219"/>
      <c r="Q563" s="219"/>
      <c r="R563" s="219"/>
      <c r="S563" s="219"/>
      <c r="T563" s="220"/>
      <c r="AT563" s="221" t="s">
        <v>161</v>
      </c>
      <c r="AU563" s="221" t="s">
        <v>83</v>
      </c>
      <c r="AV563" s="13" t="s">
        <v>81</v>
      </c>
      <c r="AW563" s="13" t="s">
        <v>36</v>
      </c>
      <c r="AX563" s="13" t="s">
        <v>74</v>
      </c>
      <c r="AY563" s="221" t="s">
        <v>152</v>
      </c>
    </row>
    <row r="564" spans="1:65" s="14" customFormat="1" ht="22.5">
      <c r="B564" s="222"/>
      <c r="C564" s="223"/>
      <c r="D564" s="213" t="s">
        <v>161</v>
      </c>
      <c r="E564" s="224" t="s">
        <v>21</v>
      </c>
      <c r="F564" s="225" t="s">
        <v>710</v>
      </c>
      <c r="G564" s="223"/>
      <c r="H564" s="226">
        <v>69.373999999999995</v>
      </c>
      <c r="I564" s="227"/>
      <c r="J564" s="223"/>
      <c r="K564" s="223"/>
      <c r="L564" s="228"/>
      <c r="M564" s="229"/>
      <c r="N564" s="230"/>
      <c r="O564" s="230"/>
      <c r="P564" s="230"/>
      <c r="Q564" s="230"/>
      <c r="R564" s="230"/>
      <c r="S564" s="230"/>
      <c r="T564" s="231"/>
      <c r="AT564" s="232" t="s">
        <v>161</v>
      </c>
      <c r="AU564" s="232" t="s">
        <v>83</v>
      </c>
      <c r="AV564" s="14" t="s">
        <v>83</v>
      </c>
      <c r="AW564" s="14" t="s">
        <v>36</v>
      </c>
      <c r="AX564" s="14" t="s">
        <v>74</v>
      </c>
      <c r="AY564" s="232" t="s">
        <v>152</v>
      </c>
    </row>
    <row r="565" spans="1:65" s="14" customFormat="1">
      <c r="B565" s="222"/>
      <c r="C565" s="223"/>
      <c r="D565" s="213" t="s">
        <v>161</v>
      </c>
      <c r="E565" s="224" t="s">
        <v>21</v>
      </c>
      <c r="F565" s="225" t="s">
        <v>711</v>
      </c>
      <c r="G565" s="223"/>
      <c r="H565" s="226">
        <v>69.373999999999995</v>
      </c>
      <c r="I565" s="227"/>
      <c r="J565" s="223"/>
      <c r="K565" s="223"/>
      <c r="L565" s="228"/>
      <c r="M565" s="229"/>
      <c r="N565" s="230"/>
      <c r="O565" s="230"/>
      <c r="P565" s="230"/>
      <c r="Q565" s="230"/>
      <c r="R565" s="230"/>
      <c r="S565" s="230"/>
      <c r="T565" s="231"/>
      <c r="AT565" s="232" t="s">
        <v>161</v>
      </c>
      <c r="AU565" s="232" t="s">
        <v>83</v>
      </c>
      <c r="AV565" s="14" t="s">
        <v>83</v>
      </c>
      <c r="AW565" s="14" t="s">
        <v>36</v>
      </c>
      <c r="AX565" s="14" t="s">
        <v>74</v>
      </c>
      <c r="AY565" s="232" t="s">
        <v>152</v>
      </c>
    </row>
    <row r="566" spans="1:65" s="13" customFormat="1">
      <c r="B566" s="211"/>
      <c r="C566" s="212"/>
      <c r="D566" s="213" t="s">
        <v>161</v>
      </c>
      <c r="E566" s="214" t="s">
        <v>21</v>
      </c>
      <c r="F566" s="215" t="s">
        <v>712</v>
      </c>
      <c r="G566" s="212"/>
      <c r="H566" s="214" t="s">
        <v>21</v>
      </c>
      <c r="I566" s="216"/>
      <c r="J566" s="212"/>
      <c r="K566" s="212"/>
      <c r="L566" s="217"/>
      <c r="M566" s="218"/>
      <c r="N566" s="219"/>
      <c r="O566" s="219"/>
      <c r="P566" s="219"/>
      <c r="Q566" s="219"/>
      <c r="R566" s="219"/>
      <c r="S566" s="219"/>
      <c r="T566" s="220"/>
      <c r="AT566" s="221" t="s">
        <v>161</v>
      </c>
      <c r="AU566" s="221" t="s">
        <v>83</v>
      </c>
      <c r="AV566" s="13" t="s">
        <v>81</v>
      </c>
      <c r="AW566" s="13" t="s">
        <v>36</v>
      </c>
      <c r="AX566" s="13" t="s">
        <v>74</v>
      </c>
      <c r="AY566" s="221" t="s">
        <v>152</v>
      </c>
    </row>
    <row r="567" spans="1:65" s="14" customFormat="1">
      <c r="B567" s="222"/>
      <c r="C567" s="223"/>
      <c r="D567" s="213" t="s">
        <v>161</v>
      </c>
      <c r="E567" s="224" t="s">
        <v>21</v>
      </c>
      <c r="F567" s="225" t="s">
        <v>713</v>
      </c>
      <c r="G567" s="223"/>
      <c r="H567" s="226">
        <v>51.276000000000003</v>
      </c>
      <c r="I567" s="227"/>
      <c r="J567" s="223"/>
      <c r="K567" s="223"/>
      <c r="L567" s="228"/>
      <c r="M567" s="229"/>
      <c r="N567" s="230"/>
      <c r="O567" s="230"/>
      <c r="P567" s="230"/>
      <c r="Q567" s="230"/>
      <c r="R567" s="230"/>
      <c r="S567" s="230"/>
      <c r="T567" s="231"/>
      <c r="AT567" s="232" t="s">
        <v>161</v>
      </c>
      <c r="AU567" s="232" t="s">
        <v>83</v>
      </c>
      <c r="AV567" s="14" t="s">
        <v>83</v>
      </c>
      <c r="AW567" s="14" t="s">
        <v>36</v>
      </c>
      <c r="AX567" s="14" t="s">
        <v>74</v>
      </c>
      <c r="AY567" s="232" t="s">
        <v>152</v>
      </c>
    </row>
    <row r="568" spans="1:65" s="14" customFormat="1">
      <c r="B568" s="222"/>
      <c r="C568" s="223"/>
      <c r="D568" s="213" t="s">
        <v>161</v>
      </c>
      <c r="E568" s="224" t="s">
        <v>21</v>
      </c>
      <c r="F568" s="225" t="s">
        <v>714</v>
      </c>
      <c r="G568" s="223"/>
      <c r="H568" s="226">
        <v>13.2</v>
      </c>
      <c r="I568" s="227"/>
      <c r="J568" s="223"/>
      <c r="K568" s="223"/>
      <c r="L568" s="228"/>
      <c r="M568" s="229"/>
      <c r="N568" s="230"/>
      <c r="O568" s="230"/>
      <c r="P568" s="230"/>
      <c r="Q568" s="230"/>
      <c r="R568" s="230"/>
      <c r="S568" s="230"/>
      <c r="T568" s="231"/>
      <c r="AT568" s="232" t="s">
        <v>161</v>
      </c>
      <c r="AU568" s="232" t="s">
        <v>83</v>
      </c>
      <c r="AV568" s="14" t="s">
        <v>83</v>
      </c>
      <c r="AW568" s="14" t="s">
        <v>36</v>
      </c>
      <c r="AX568" s="14" t="s">
        <v>74</v>
      </c>
      <c r="AY568" s="232" t="s">
        <v>152</v>
      </c>
    </row>
    <row r="569" spans="1:65" s="15" customFormat="1">
      <c r="B569" s="233"/>
      <c r="C569" s="234"/>
      <c r="D569" s="213" t="s">
        <v>161</v>
      </c>
      <c r="E569" s="235" t="s">
        <v>21</v>
      </c>
      <c r="F569" s="236" t="s">
        <v>184</v>
      </c>
      <c r="G569" s="234"/>
      <c r="H569" s="237">
        <v>203.22399999999999</v>
      </c>
      <c r="I569" s="238"/>
      <c r="J569" s="234"/>
      <c r="K569" s="234"/>
      <c r="L569" s="239"/>
      <c r="M569" s="240"/>
      <c r="N569" s="241"/>
      <c r="O569" s="241"/>
      <c r="P569" s="241"/>
      <c r="Q569" s="241"/>
      <c r="R569" s="241"/>
      <c r="S569" s="241"/>
      <c r="T569" s="242"/>
      <c r="AT569" s="243" t="s">
        <v>161</v>
      </c>
      <c r="AU569" s="243" t="s">
        <v>83</v>
      </c>
      <c r="AV569" s="15" t="s">
        <v>159</v>
      </c>
      <c r="AW569" s="15" t="s">
        <v>36</v>
      </c>
      <c r="AX569" s="15" t="s">
        <v>81</v>
      </c>
      <c r="AY569" s="243" t="s">
        <v>152</v>
      </c>
    </row>
    <row r="570" spans="1:65" s="2" customFormat="1" ht="16.5" customHeight="1">
      <c r="A570" s="37"/>
      <c r="B570" s="38"/>
      <c r="C570" s="244" t="s">
        <v>715</v>
      </c>
      <c r="D570" s="244" t="s">
        <v>365</v>
      </c>
      <c r="E570" s="245" t="s">
        <v>716</v>
      </c>
      <c r="F570" s="246" t="s">
        <v>717</v>
      </c>
      <c r="G570" s="247" t="s">
        <v>271</v>
      </c>
      <c r="H570" s="248">
        <v>3.78</v>
      </c>
      <c r="I570" s="249"/>
      <c r="J570" s="250">
        <f>ROUND(I570*H570,2)</f>
        <v>0</v>
      </c>
      <c r="K570" s="246" t="s">
        <v>158</v>
      </c>
      <c r="L570" s="251"/>
      <c r="M570" s="252" t="s">
        <v>21</v>
      </c>
      <c r="N570" s="253" t="s">
        <v>45</v>
      </c>
      <c r="O570" s="68"/>
      <c r="P570" s="207">
        <f>O570*H570</f>
        <v>0</v>
      </c>
      <c r="Q570" s="207">
        <v>5.0000000000000001E-4</v>
      </c>
      <c r="R570" s="207">
        <f>Q570*H570</f>
        <v>1.89E-3</v>
      </c>
      <c r="S570" s="207">
        <v>0</v>
      </c>
      <c r="T570" s="208">
        <f>S570*H570</f>
        <v>0</v>
      </c>
      <c r="U570" s="37"/>
      <c r="V570" s="37"/>
      <c r="W570" s="37"/>
      <c r="X570" s="37"/>
      <c r="Y570" s="37"/>
      <c r="Z570" s="37"/>
      <c r="AA570" s="37"/>
      <c r="AB570" s="37"/>
      <c r="AC570" s="37"/>
      <c r="AD570" s="37"/>
      <c r="AE570" s="37"/>
      <c r="AR570" s="209" t="s">
        <v>209</v>
      </c>
      <c r="AT570" s="209" t="s">
        <v>365</v>
      </c>
      <c r="AU570" s="209" t="s">
        <v>83</v>
      </c>
      <c r="AY570" s="19" t="s">
        <v>152</v>
      </c>
      <c r="BE570" s="210">
        <f>IF(N570="základní",J570,0)</f>
        <v>0</v>
      </c>
      <c r="BF570" s="210">
        <f>IF(N570="snížená",J570,0)</f>
        <v>0</v>
      </c>
      <c r="BG570" s="210">
        <f>IF(N570="zákl. přenesená",J570,0)</f>
        <v>0</v>
      </c>
      <c r="BH570" s="210">
        <f>IF(N570="sníž. přenesená",J570,0)</f>
        <v>0</v>
      </c>
      <c r="BI570" s="210">
        <f>IF(N570="nulová",J570,0)</f>
        <v>0</v>
      </c>
      <c r="BJ570" s="19" t="s">
        <v>81</v>
      </c>
      <c r="BK570" s="210">
        <f>ROUND(I570*H570,2)</f>
        <v>0</v>
      </c>
      <c r="BL570" s="19" t="s">
        <v>159</v>
      </c>
      <c r="BM570" s="209" t="s">
        <v>718</v>
      </c>
    </row>
    <row r="571" spans="1:65" s="14" customFormat="1">
      <c r="B571" s="222"/>
      <c r="C571" s="223"/>
      <c r="D571" s="213" t="s">
        <v>161</v>
      </c>
      <c r="E571" s="224" t="s">
        <v>21</v>
      </c>
      <c r="F571" s="225" t="s">
        <v>719</v>
      </c>
      <c r="G571" s="223"/>
      <c r="H571" s="226">
        <v>3.6</v>
      </c>
      <c r="I571" s="227"/>
      <c r="J571" s="223"/>
      <c r="K571" s="223"/>
      <c r="L571" s="228"/>
      <c r="M571" s="229"/>
      <c r="N571" s="230"/>
      <c r="O571" s="230"/>
      <c r="P571" s="230"/>
      <c r="Q571" s="230"/>
      <c r="R571" s="230"/>
      <c r="S571" s="230"/>
      <c r="T571" s="231"/>
      <c r="AT571" s="232" t="s">
        <v>161</v>
      </c>
      <c r="AU571" s="232" t="s">
        <v>83</v>
      </c>
      <c r="AV571" s="14" t="s">
        <v>83</v>
      </c>
      <c r="AW571" s="14" t="s">
        <v>36</v>
      </c>
      <c r="AX571" s="14" t="s">
        <v>81</v>
      </c>
      <c r="AY571" s="232" t="s">
        <v>152</v>
      </c>
    </row>
    <row r="572" spans="1:65" s="14" customFormat="1">
      <c r="B572" s="222"/>
      <c r="C572" s="223"/>
      <c r="D572" s="213" t="s">
        <v>161</v>
      </c>
      <c r="E572" s="223"/>
      <c r="F572" s="225" t="s">
        <v>720</v>
      </c>
      <c r="G572" s="223"/>
      <c r="H572" s="226">
        <v>3.78</v>
      </c>
      <c r="I572" s="227"/>
      <c r="J572" s="223"/>
      <c r="K572" s="223"/>
      <c r="L572" s="228"/>
      <c r="M572" s="229"/>
      <c r="N572" s="230"/>
      <c r="O572" s="230"/>
      <c r="P572" s="230"/>
      <c r="Q572" s="230"/>
      <c r="R572" s="230"/>
      <c r="S572" s="230"/>
      <c r="T572" s="231"/>
      <c r="AT572" s="232" t="s">
        <v>161</v>
      </c>
      <c r="AU572" s="232" t="s">
        <v>83</v>
      </c>
      <c r="AV572" s="14" t="s">
        <v>83</v>
      </c>
      <c r="AW572" s="14" t="s">
        <v>4</v>
      </c>
      <c r="AX572" s="14" t="s">
        <v>81</v>
      </c>
      <c r="AY572" s="232" t="s">
        <v>152</v>
      </c>
    </row>
    <row r="573" spans="1:65" s="2" customFormat="1" ht="16.5" customHeight="1">
      <c r="A573" s="37"/>
      <c r="B573" s="38"/>
      <c r="C573" s="244" t="s">
        <v>721</v>
      </c>
      <c r="D573" s="244" t="s">
        <v>365</v>
      </c>
      <c r="E573" s="245" t="s">
        <v>722</v>
      </c>
      <c r="F573" s="246" t="s">
        <v>723</v>
      </c>
      <c r="G573" s="247" t="s">
        <v>271</v>
      </c>
      <c r="H573" s="248">
        <v>10.08</v>
      </c>
      <c r="I573" s="249"/>
      <c r="J573" s="250">
        <f>ROUND(I573*H573,2)</f>
        <v>0</v>
      </c>
      <c r="K573" s="246" t="s">
        <v>158</v>
      </c>
      <c r="L573" s="251"/>
      <c r="M573" s="252" t="s">
        <v>21</v>
      </c>
      <c r="N573" s="253" t="s">
        <v>45</v>
      </c>
      <c r="O573" s="68"/>
      <c r="P573" s="207">
        <f>O573*H573</f>
        <v>0</v>
      </c>
      <c r="Q573" s="207">
        <v>5.0000000000000001E-4</v>
      </c>
      <c r="R573" s="207">
        <f>Q573*H573</f>
        <v>5.0400000000000002E-3</v>
      </c>
      <c r="S573" s="207">
        <v>0</v>
      </c>
      <c r="T573" s="208">
        <f>S573*H573</f>
        <v>0</v>
      </c>
      <c r="U573" s="37"/>
      <c r="V573" s="37"/>
      <c r="W573" s="37"/>
      <c r="X573" s="37"/>
      <c r="Y573" s="37"/>
      <c r="Z573" s="37"/>
      <c r="AA573" s="37"/>
      <c r="AB573" s="37"/>
      <c r="AC573" s="37"/>
      <c r="AD573" s="37"/>
      <c r="AE573" s="37"/>
      <c r="AR573" s="209" t="s">
        <v>209</v>
      </c>
      <c r="AT573" s="209" t="s">
        <v>365</v>
      </c>
      <c r="AU573" s="209" t="s">
        <v>83</v>
      </c>
      <c r="AY573" s="19" t="s">
        <v>152</v>
      </c>
      <c r="BE573" s="210">
        <f>IF(N573="základní",J573,0)</f>
        <v>0</v>
      </c>
      <c r="BF573" s="210">
        <f>IF(N573="snížená",J573,0)</f>
        <v>0</v>
      </c>
      <c r="BG573" s="210">
        <f>IF(N573="zákl. přenesená",J573,0)</f>
        <v>0</v>
      </c>
      <c r="BH573" s="210">
        <f>IF(N573="sníž. přenesená",J573,0)</f>
        <v>0</v>
      </c>
      <c r="BI573" s="210">
        <f>IF(N573="nulová",J573,0)</f>
        <v>0</v>
      </c>
      <c r="BJ573" s="19" t="s">
        <v>81</v>
      </c>
      <c r="BK573" s="210">
        <f>ROUND(I573*H573,2)</f>
        <v>0</v>
      </c>
      <c r="BL573" s="19" t="s">
        <v>159</v>
      </c>
      <c r="BM573" s="209" t="s">
        <v>724</v>
      </c>
    </row>
    <row r="574" spans="1:65" s="14" customFormat="1">
      <c r="B574" s="222"/>
      <c r="C574" s="223"/>
      <c r="D574" s="213" t="s">
        <v>161</v>
      </c>
      <c r="E574" s="224" t="s">
        <v>21</v>
      </c>
      <c r="F574" s="225" t="s">
        <v>725</v>
      </c>
      <c r="G574" s="223"/>
      <c r="H574" s="226">
        <v>9.6</v>
      </c>
      <c r="I574" s="227"/>
      <c r="J574" s="223"/>
      <c r="K574" s="223"/>
      <c r="L574" s="228"/>
      <c r="M574" s="229"/>
      <c r="N574" s="230"/>
      <c r="O574" s="230"/>
      <c r="P574" s="230"/>
      <c r="Q574" s="230"/>
      <c r="R574" s="230"/>
      <c r="S574" s="230"/>
      <c r="T574" s="231"/>
      <c r="AT574" s="232" t="s">
        <v>161</v>
      </c>
      <c r="AU574" s="232" t="s">
        <v>83</v>
      </c>
      <c r="AV574" s="14" t="s">
        <v>83</v>
      </c>
      <c r="AW574" s="14" t="s">
        <v>36</v>
      </c>
      <c r="AX574" s="14" t="s">
        <v>81</v>
      </c>
      <c r="AY574" s="232" t="s">
        <v>152</v>
      </c>
    </row>
    <row r="575" spans="1:65" s="14" customFormat="1">
      <c r="B575" s="222"/>
      <c r="C575" s="223"/>
      <c r="D575" s="213" t="s">
        <v>161</v>
      </c>
      <c r="E575" s="223"/>
      <c r="F575" s="225" t="s">
        <v>726</v>
      </c>
      <c r="G575" s="223"/>
      <c r="H575" s="226">
        <v>10.08</v>
      </c>
      <c r="I575" s="227"/>
      <c r="J575" s="223"/>
      <c r="K575" s="223"/>
      <c r="L575" s="228"/>
      <c r="M575" s="229"/>
      <c r="N575" s="230"/>
      <c r="O575" s="230"/>
      <c r="P575" s="230"/>
      <c r="Q575" s="230"/>
      <c r="R575" s="230"/>
      <c r="S575" s="230"/>
      <c r="T575" s="231"/>
      <c r="AT575" s="232" t="s">
        <v>161</v>
      </c>
      <c r="AU575" s="232" t="s">
        <v>83</v>
      </c>
      <c r="AV575" s="14" t="s">
        <v>83</v>
      </c>
      <c r="AW575" s="14" t="s">
        <v>4</v>
      </c>
      <c r="AX575" s="14" t="s">
        <v>81</v>
      </c>
      <c r="AY575" s="232" t="s">
        <v>152</v>
      </c>
    </row>
    <row r="576" spans="1:65" s="2" customFormat="1" ht="24" customHeight="1">
      <c r="A576" s="37"/>
      <c r="B576" s="38"/>
      <c r="C576" s="244" t="s">
        <v>727</v>
      </c>
      <c r="D576" s="244" t="s">
        <v>365</v>
      </c>
      <c r="E576" s="245" t="s">
        <v>728</v>
      </c>
      <c r="F576" s="246" t="s">
        <v>729</v>
      </c>
      <c r="G576" s="247" t="s">
        <v>271</v>
      </c>
      <c r="H576" s="248">
        <v>24.097999999999999</v>
      </c>
      <c r="I576" s="249"/>
      <c r="J576" s="250">
        <f>ROUND(I576*H576,2)</f>
        <v>0</v>
      </c>
      <c r="K576" s="246" t="s">
        <v>158</v>
      </c>
      <c r="L576" s="251"/>
      <c r="M576" s="252" t="s">
        <v>21</v>
      </c>
      <c r="N576" s="253" t="s">
        <v>45</v>
      </c>
      <c r="O576" s="68"/>
      <c r="P576" s="207">
        <f>O576*H576</f>
        <v>0</v>
      </c>
      <c r="Q576" s="207">
        <v>2.9999999999999997E-4</v>
      </c>
      <c r="R576" s="207">
        <f>Q576*H576</f>
        <v>7.2293999999999987E-3</v>
      </c>
      <c r="S576" s="207">
        <v>0</v>
      </c>
      <c r="T576" s="208">
        <f>S576*H576</f>
        <v>0</v>
      </c>
      <c r="U576" s="37"/>
      <c r="V576" s="37"/>
      <c r="W576" s="37"/>
      <c r="X576" s="37"/>
      <c r="Y576" s="37"/>
      <c r="Z576" s="37"/>
      <c r="AA576" s="37"/>
      <c r="AB576" s="37"/>
      <c r="AC576" s="37"/>
      <c r="AD576" s="37"/>
      <c r="AE576" s="37"/>
      <c r="AR576" s="209" t="s">
        <v>209</v>
      </c>
      <c r="AT576" s="209" t="s">
        <v>365</v>
      </c>
      <c r="AU576" s="209" t="s">
        <v>83</v>
      </c>
      <c r="AY576" s="19" t="s">
        <v>152</v>
      </c>
      <c r="BE576" s="210">
        <f>IF(N576="základní",J576,0)</f>
        <v>0</v>
      </c>
      <c r="BF576" s="210">
        <f>IF(N576="snížená",J576,0)</f>
        <v>0</v>
      </c>
      <c r="BG576" s="210">
        <f>IF(N576="zákl. přenesená",J576,0)</f>
        <v>0</v>
      </c>
      <c r="BH576" s="210">
        <f>IF(N576="sníž. přenesená",J576,0)</f>
        <v>0</v>
      </c>
      <c r="BI576" s="210">
        <f>IF(N576="nulová",J576,0)</f>
        <v>0</v>
      </c>
      <c r="BJ576" s="19" t="s">
        <v>81</v>
      </c>
      <c r="BK576" s="210">
        <f>ROUND(I576*H576,2)</f>
        <v>0</v>
      </c>
      <c r="BL576" s="19" t="s">
        <v>159</v>
      </c>
      <c r="BM576" s="209" t="s">
        <v>730</v>
      </c>
    </row>
    <row r="577" spans="1:65" s="14" customFormat="1">
      <c r="B577" s="222"/>
      <c r="C577" s="223"/>
      <c r="D577" s="213" t="s">
        <v>161</v>
      </c>
      <c r="E577" s="224" t="s">
        <v>21</v>
      </c>
      <c r="F577" s="225" t="s">
        <v>731</v>
      </c>
      <c r="G577" s="223"/>
      <c r="H577" s="226">
        <v>22.95</v>
      </c>
      <c r="I577" s="227"/>
      <c r="J577" s="223"/>
      <c r="K577" s="223"/>
      <c r="L577" s="228"/>
      <c r="M577" s="229"/>
      <c r="N577" s="230"/>
      <c r="O577" s="230"/>
      <c r="P577" s="230"/>
      <c r="Q577" s="230"/>
      <c r="R577" s="230"/>
      <c r="S577" s="230"/>
      <c r="T577" s="231"/>
      <c r="AT577" s="232" t="s">
        <v>161</v>
      </c>
      <c r="AU577" s="232" t="s">
        <v>83</v>
      </c>
      <c r="AV577" s="14" t="s">
        <v>83</v>
      </c>
      <c r="AW577" s="14" t="s">
        <v>36</v>
      </c>
      <c r="AX577" s="14" t="s">
        <v>81</v>
      </c>
      <c r="AY577" s="232" t="s">
        <v>152</v>
      </c>
    </row>
    <row r="578" spans="1:65" s="14" customFormat="1">
      <c r="B578" s="222"/>
      <c r="C578" s="223"/>
      <c r="D578" s="213" t="s">
        <v>161</v>
      </c>
      <c r="E578" s="223"/>
      <c r="F578" s="225" t="s">
        <v>732</v>
      </c>
      <c r="G578" s="223"/>
      <c r="H578" s="226">
        <v>24.097999999999999</v>
      </c>
      <c r="I578" s="227"/>
      <c r="J578" s="223"/>
      <c r="K578" s="223"/>
      <c r="L578" s="228"/>
      <c r="M578" s="229"/>
      <c r="N578" s="230"/>
      <c r="O578" s="230"/>
      <c r="P578" s="230"/>
      <c r="Q578" s="230"/>
      <c r="R578" s="230"/>
      <c r="S578" s="230"/>
      <c r="T578" s="231"/>
      <c r="AT578" s="232" t="s">
        <v>161</v>
      </c>
      <c r="AU578" s="232" t="s">
        <v>83</v>
      </c>
      <c r="AV578" s="14" t="s">
        <v>83</v>
      </c>
      <c r="AW578" s="14" t="s">
        <v>4</v>
      </c>
      <c r="AX578" s="14" t="s">
        <v>81</v>
      </c>
      <c r="AY578" s="232" t="s">
        <v>152</v>
      </c>
    </row>
    <row r="579" spans="1:65" s="2" customFormat="1" ht="24" customHeight="1">
      <c r="A579" s="37"/>
      <c r="B579" s="38"/>
      <c r="C579" s="244" t="s">
        <v>733</v>
      </c>
      <c r="D579" s="244" t="s">
        <v>365</v>
      </c>
      <c r="E579" s="245" t="s">
        <v>734</v>
      </c>
      <c r="F579" s="246" t="s">
        <v>735</v>
      </c>
      <c r="G579" s="247" t="s">
        <v>271</v>
      </c>
      <c r="H579" s="248">
        <v>35.741999999999997</v>
      </c>
      <c r="I579" s="249"/>
      <c r="J579" s="250">
        <f>ROUND(I579*H579,2)</f>
        <v>0</v>
      </c>
      <c r="K579" s="246" t="s">
        <v>158</v>
      </c>
      <c r="L579" s="251"/>
      <c r="M579" s="252" t="s">
        <v>21</v>
      </c>
      <c r="N579" s="253" t="s">
        <v>45</v>
      </c>
      <c r="O579" s="68"/>
      <c r="P579" s="207">
        <f>O579*H579</f>
        <v>0</v>
      </c>
      <c r="Q579" s="207">
        <v>4.0000000000000003E-5</v>
      </c>
      <c r="R579" s="207">
        <f>Q579*H579</f>
        <v>1.42968E-3</v>
      </c>
      <c r="S579" s="207">
        <v>0</v>
      </c>
      <c r="T579" s="208">
        <f>S579*H579</f>
        <v>0</v>
      </c>
      <c r="U579" s="37"/>
      <c r="V579" s="37"/>
      <c r="W579" s="37"/>
      <c r="X579" s="37"/>
      <c r="Y579" s="37"/>
      <c r="Z579" s="37"/>
      <c r="AA579" s="37"/>
      <c r="AB579" s="37"/>
      <c r="AC579" s="37"/>
      <c r="AD579" s="37"/>
      <c r="AE579" s="37"/>
      <c r="AR579" s="209" t="s">
        <v>209</v>
      </c>
      <c r="AT579" s="209" t="s">
        <v>365</v>
      </c>
      <c r="AU579" s="209" t="s">
        <v>83</v>
      </c>
      <c r="AY579" s="19" t="s">
        <v>152</v>
      </c>
      <c r="BE579" s="210">
        <f>IF(N579="základní",J579,0)</f>
        <v>0</v>
      </c>
      <c r="BF579" s="210">
        <f>IF(N579="snížená",J579,0)</f>
        <v>0</v>
      </c>
      <c r="BG579" s="210">
        <f>IF(N579="zákl. přenesená",J579,0)</f>
        <v>0</v>
      </c>
      <c r="BH579" s="210">
        <f>IF(N579="sníž. přenesená",J579,0)</f>
        <v>0</v>
      </c>
      <c r="BI579" s="210">
        <f>IF(N579="nulová",J579,0)</f>
        <v>0</v>
      </c>
      <c r="BJ579" s="19" t="s">
        <v>81</v>
      </c>
      <c r="BK579" s="210">
        <f>ROUND(I579*H579,2)</f>
        <v>0</v>
      </c>
      <c r="BL579" s="19" t="s">
        <v>159</v>
      </c>
      <c r="BM579" s="209" t="s">
        <v>736</v>
      </c>
    </row>
    <row r="580" spans="1:65" s="13" customFormat="1">
      <c r="B580" s="211"/>
      <c r="C580" s="212"/>
      <c r="D580" s="213" t="s">
        <v>161</v>
      </c>
      <c r="E580" s="214" t="s">
        <v>21</v>
      </c>
      <c r="F580" s="215" t="s">
        <v>737</v>
      </c>
      <c r="G580" s="212"/>
      <c r="H580" s="214" t="s">
        <v>21</v>
      </c>
      <c r="I580" s="216"/>
      <c r="J580" s="212"/>
      <c r="K580" s="212"/>
      <c r="L580" s="217"/>
      <c r="M580" s="218"/>
      <c r="N580" s="219"/>
      <c r="O580" s="219"/>
      <c r="P580" s="219"/>
      <c r="Q580" s="219"/>
      <c r="R580" s="219"/>
      <c r="S580" s="219"/>
      <c r="T580" s="220"/>
      <c r="AT580" s="221" t="s">
        <v>161</v>
      </c>
      <c r="AU580" s="221" t="s">
        <v>83</v>
      </c>
      <c r="AV580" s="13" t="s">
        <v>81</v>
      </c>
      <c r="AW580" s="13" t="s">
        <v>36</v>
      </c>
      <c r="AX580" s="13" t="s">
        <v>74</v>
      </c>
      <c r="AY580" s="221" t="s">
        <v>152</v>
      </c>
    </row>
    <row r="581" spans="1:65" s="14" customFormat="1">
      <c r="B581" s="222"/>
      <c r="C581" s="223"/>
      <c r="D581" s="213" t="s">
        <v>161</v>
      </c>
      <c r="E581" s="224" t="s">
        <v>21</v>
      </c>
      <c r="F581" s="225" t="s">
        <v>738</v>
      </c>
      <c r="G581" s="223"/>
      <c r="H581" s="226">
        <v>34.04</v>
      </c>
      <c r="I581" s="227"/>
      <c r="J581" s="223"/>
      <c r="K581" s="223"/>
      <c r="L581" s="228"/>
      <c r="M581" s="229"/>
      <c r="N581" s="230"/>
      <c r="O581" s="230"/>
      <c r="P581" s="230"/>
      <c r="Q581" s="230"/>
      <c r="R581" s="230"/>
      <c r="S581" s="230"/>
      <c r="T581" s="231"/>
      <c r="AT581" s="232" t="s">
        <v>161</v>
      </c>
      <c r="AU581" s="232" t="s">
        <v>83</v>
      </c>
      <c r="AV581" s="14" t="s">
        <v>83</v>
      </c>
      <c r="AW581" s="14" t="s">
        <v>36</v>
      </c>
      <c r="AX581" s="14" t="s">
        <v>81</v>
      </c>
      <c r="AY581" s="232" t="s">
        <v>152</v>
      </c>
    </row>
    <row r="582" spans="1:65" s="14" customFormat="1">
      <c r="B582" s="222"/>
      <c r="C582" s="223"/>
      <c r="D582" s="213" t="s">
        <v>161</v>
      </c>
      <c r="E582" s="223"/>
      <c r="F582" s="225" t="s">
        <v>739</v>
      </c>
      <c r="G582" s="223"/>
      <c r="H582" s="226">
        <v>35.741999999999997</v>
      </c>
      <c r="I582" s="227"/>
      <c r="J582" s="223"/>
      <c r="K582" s="223"/>
      <c r="L582" s="228"/>
      <c r="M582" s="229"/>
      <c r="N582" s="230"/>
      <c r="O582" s="230"/>
      <c r="P582" s="230"/>
      <c r="Q582" s="230"/>
      <c r="R582" s="230"/>
      <c r="S582" s="230"/>
      <c r="T582" s="231"/>
      <c r="AT582" s="232" t="s">
        <v>161</v>
      </c>
      <c r="AU582" s="232" t="s">
        <v>83</v>
      </c>
      <c r="AV582" s="14" t="s">
        <v>83</v>
      </c>
      <c r="AW582" s="14" t="s">
        <v>4</v>
      </c>
      <c r="AX582" s="14" t="s">
        <v>81</v>
      </c>
      <c r="AY582" s="232" t="s">
        <v>152</v>
      </c>
    </row>
    <row r="583" spans="1:65" s="2" customFormat="1" ht="16.5" customHeight="1">
      <c r="A583" s="37"/>
      <c r="B583" s="38"/>
      <c r="C583" s="244" t="s">
        <v>740</v>
      </c>
      <c r="D583" s="244" t="s">
        <v>365</v>
      </c>
      <c r="E583" s="245" t="s">
        <v>741</v>
      </c>
      <c r="F583" s="246" t="s">
        <v>742</v>
      </c>
      <c r="G583" s="247" t="s">
        <v>271</v>
      </c>
      <c r="H583" s="248">
        <v>126.68300000000001</v>
      </c>
      <c r="I583" s="249"/>
      <c r="J583" s="250">
        <f>ROUND(I583*H583,2)</f>
        <v>0</v>
      </c>
      <c r="K583" s="246" t="s">
        <v>158</v>
      </c>
      <c r="L583" s="251"/>
      <c r="M583" s="252" t="s">
        <v>21</v>
      </c>
      <c r="N583" s="253" t="s">
        <v>45</v>
      </c>
      <c r="O583" s="68"/>
      <c r="P583" s="207">
        <f>O583*H583</f>
        <v>0</v>
      </c>
      <c r="Q583" s="207">
        <v>3.0000000000000001E-5</v>
      </c>
      <c r="R583" s="207">
        <f>Q583*H583</f>
        <v>3.8004900000000001E-3</v>
      </c>
      <c r="S583" s="207">
        <v>0</v>
      </c>
      <c r="T583" s="208">
        <f>S583*H583</f>
        <v>0</v>
      </c>
      <c r="U583" s="37"/>
      <c r="V583" s="37"/>
      <c r="W583" s="37"/>
      <c r="X583" s="37"/>
      <c r="Y583" s="37"/>
      <c r="Z583" s="37"/>
      <c r="AA583" s="37"/>
      <c r="AB583" s="37"/>
      <c r="AC583" s="37"/>
      <c r="AD583" s="37"/>
      <c r="AE583" s="37"/>
      <c r="AR583" s="209" t="s">
        <v>209</v>
      </c>
      <c r="AT583" s="209" t="s">
        <v>365</v>
      </c>
      <c r="AU583" s="209" t="s">
        <v>83</v>
      </c>
      <c r="AY583" s="19" t="s">
        <v>152</v>
      </c>
      <c r="BE583" s="210">
        <f>IF(N583="základní",J583,0)</f>
        <v>0</v>
      </c>
      <c r="BF583" s="210">
        <f>IF(N583="snížená",J583,0)</f>
        <v>0</v>
      </c>
      <c r="BG583" s="210">
        <f>IF(N583="zákl. přenesená",J583,0)</f>
        <v>0</v>
      </c>
      <c r="BH583" s="210">
        <f>IF(N583="sníž. přenesená",J583,0)</f>
        <v>0</v>
      </c>
      <c r="BI583" s="210">
        <f>IF(N583="nulová",J583,0)</f>
        <v>0</v>
      </c>
      <c r="BJ583" s="19" t="s">
        <v>81</v>
      </c>
      <c r="BK583" s="210">
        <f>ROUND(I583*H583,2)</f>
        <v>0</v>
      </c>
      <c r="BL583" s="19" t="s">
        <v>159</v>
      </c>
      <c r="BM583" s="209" t="s">
        <v>743</v>
      </c>
    </row>
    <row r="584" spans="1:65" s="14" customFormat="1">
      <c r="B584" s="222"/>
      <c r="C584" s="223"/>
      <c r="D584" s="213" t="s">
        <v>161</v>
      </c>
      <c r="E584" s="224" t="s">
        <v>21</v>
      </c>
      <c r="F584" s="225" t="s">
        <v>744</v>
      </c>
      <c r="G584" s="223"/>
      <c r="H584" s="226">
        <v>120.65</v>
      </c>
      <c r="I584" s="227"/>
      <c r="J584" s="223"/>
      <c r="K584" s="223"/>
      <c r="L584" s="228"/>
      <c r="M584" s="229"/>
      <c r="N584" s="230"/>
      <c r="O584" s="230"/>
      <c r="P584" s="230"/>
      <c r="Q584" s="230"/>
      <c r="R584" s="230"/>
      <c r="S584" s="230"/>
      <c r="T584" s="231"/>
      <c r="AT584" s="232" t="s">
        <v>161</v>
      </c>
      <c r="AU584" s="232" t="s">
        <v>83</v>
      </c>
      <c r="AV584" s="14" t="s">
        <v>83</v>
      </c>
      <c r="AW584" s="14" t="s">
        <v>36</v>
      </c>
      <c r="AX584" s="14" t="s">
        <v>81</v>
      </c>
      <c r="AY584" s="232" t="s">
        <v>152</v>
      </c>
    </row>
    <row r="585" spans="1:65" s="14" customFormat="1">
      <c r="B585" s="222"/>
      <c r="C585" s="223"/>
      <c r="D585" s="213" t="s">
        <v>161</v>
      </c>
      <c r="E585" s="223"/>
      <c r="F585" s="225" t="s">
        <v>745</v>
      </c>
      <c r="G585" s="223"/>
      <c r="H585" s="226">
        <v>126.68300000000001</v>
      </c>
      <c r="I585" s="227"/>
      <c r="J585" s="223"/>
      <c r="K585" s="223"/>
      <c r="L585" s="228"/>
      <c r="M585" s="229"/>
      <c r="N585" s="230"/>
      <c r="O585" s="230"/>
      <c r="P585" s="230"/>
      <c r="Q585" s="230"/>
      <c r="R585" s="230"/>
      <c r="S585" s="230"/>
      <c r="T585" s="231"/>
      <c r="AT585" s="232" t="s">
        <v>161</v>
      </c>
      <c r="AU585" s="232" t="s">
        <v>83</v>
      </c>
      <c r="AV585" s="14" t="s">
        <v>83</v>
      </c>
      <c r="AW585" s="14" t="s">
        <v>4</v>
      </c>
      <c r="AX585" s="14" t="s">
        <v>81</v>
      </c>
      <c r="AY585" s="232" t="s">
        <v>152</v>
      </c>
    </row>
    <row r="586" spans="1:65" s="2" customFormat="1" ht="36" customHeight="1">
      <c r="A586" s="37"/>
      <c r="B586" s="38"/>
      <c r="C586" s="198" t="s">
        <v>746</v>
      </c>
      <c r="D586" s="198" t="s">
        <v>154</v>
      </c>
      <c r="E586" s="199" t="s">
        <v>747</v>
      </c>
      <c r="F586" s="200" t="s">
        <v>748</v>
      </c>
      <c r="G586" s="201" t="s">
        <v>219</v>
      </c>
      <c r="H586" s="202">
        <v>245.369</v>
      </c>
      <c r="I586" s="203"/>
      <c r="J586" s="204">
        <f>ROUND(I586*H586,2)</f>
        <v>0</v>
      </c>
      <c r="K586" s="200" t="s">
        <v>158</v>
      </c>
      <c r="L586" s="42"/>
      <c r="M586" s="205" t="s">
        <v>21</v>
      </c>
      <c r="N586" s="206" t="s">
        <v>45</v>
      </c>
      <c r="O586" s="68"/>
      <c r="P586" s="207">
        <f>O586*H586</f>
        <v>0</v>
      </c>
      <c r="Q586" s="207">
        <v>2.6800000000000001E-3</v>
      </c>
      <c r="R586" s="207">
        <f>Q586*H586</f>
        <v>0.65758892000000002</v>
      </c>
      <c r="S586" s="207">
        <v>0</v>
      </c>
      <c r="T586" s="208">
        <f>S586*H586</f>
        <v>0</v>
      </c>
      <c r="U586" s="37"/>
      <c r="V586" s="37"/>
      <c r="W586" s="37"/>
      <c r="X586" s="37"/>
      <c r="Y586" s="37"/>
      <c r="Z586" s="37"/>
      <c r="AA586" s="37"/>
      <c r="AB586" s="37"/>
      <c r="AC586" s="37"/>
      <c r="AD586" s="37"/>
      <c r="AE586" s="37"/>
      <c r="AR586" s="209" t="s">
        <v>159</v>
      </c>
      <c r="AT586" s="209" t="s">
        <v>154</v>
      </c>
      <c r="AU586" s="209" t="s">
        <v>83</v>
      </c>
      <c r="AY586" s="19" t="s">
        <v>152</v>
      </c>
      <c r="BE586" s="210">
        <f>IF(N586="základní",J586,0)</f>
        <v>0</v>
      </c>
      <c r="BF586" s="210">
        <f>IF(N586="snížená",J586,0)</f>
        <v>0</v>
      </c>
      <c r="BG586" s="210">
        <f>IF(N586="zákl. přenesená",J586,0)</f>
        <v>0</v>
      </c>
      <c r="BH586" s="210">
        <f>IF(N586="sníž. přenesená",J586,0)</f>
        <v>0</v>
      </c>
      <c r="BI586" s="210">
        <f>IF(N586="nulová",J586,0)</f>
        <v>0</v>
      </c>
      <c r="BJ586" s="19" t="s">
        <v>81</v>
      </c>
      <c r="BK586" s="210">
        <f>ROUND(I586*H586,2)</f>
        <v>0</v>
      </c>
      <c r="BL586" s="19" t="s">
        <v>159</v>
      </c>
      <c r="BM586" s="209" t="s">
        <v>749</v>
      </c>
    </row>
    <row r="587" spans="1:65" s="13" customFormat="1">
      <c r="B587" s="211"/>
      <c r="C587" s="212"/>
      <c r="D587" s="213" t="s">
        <v>161</v>
      </c>
      <c r="E587" s="214" t="s">
        <v>21</v>
      </c>
      <c r="F587" s="215" t="s">
        <v>657</v>
      </c>
      <c r="G587" s="212"/>
      <c r="H587" s="214" t="s">
        <v>21</v>
      </c>
      <c r="I587" s="216"/>
      <c r="J587" s="212"/>
      <c r="K587" s="212"/>
      <c r="L587" s="217"/>
      <c r="M587" s="218"/>
      <c r="N587" s="219"/>
      <c r="O587" s="219"/>
      <c r="P587" s="219"/>
      <c r="Q587" s="219"/>
      <c r="R587" s="219"/>
      <c r="S587" s="219"/>
      <c r="T587" s="220"/>
      <c r="AT587" s="221" t="s">
        <v>161</v>
      </c>
      <c r="AU587" s="221" t="s">
        <v>83</v>
      </c>
      <c r="AV587" s="13" t="s">
        <v>81</v>
      </c>
      <c r="AW587" s="13" t="s">
        <v>36</v>
      </c>
      <c r="AX587" s="13" t="s">
        <v>74</v>
      </c>
      <c r="AY587" s="221" t="s">
        <v>152</v>
      </c>
    </row>
    <row r="588" spans="1:65" s="14" customFormat="1">
      <c r="B588" s="222"/>
      <c r="C588" s="223"/>
      <c r="D588" s="213" t="s">
        <v>161</v>
      </c>
      <c r="E588" s="224" t="s">
        <v>21</v>
      </c>
      <c r="F588" s="225" t="s">
        <v>658</v>
      </c>
      <c r="G588" s="223"/>
      <c r="H588" s="226">
        <v>45.970999999999997</v>
      </c>
      <c r="I588" s="227"/>
      <c r="J588" s="223"/>
      <c r="K588" s="223"/>
      <c r="L588" s="228"/>
      <c r="M588" s="229"/>
      <c r="N588" s="230"/>
      <c r="O588" s="230"/>
      <c r="P588" s="230"/>
      <c r="Q588" s="230"/>
      <c r="R588" s="230"/>
      <c r="S588" s="230"/>
      <c r="T588" s="231"/>
      <c r="AT588" s="232" t="s">
        <v>161</v>
      </c>
      <c r="AU588" s="232" t="s">
        <v>83</v>
      </c>
      <c r="AV588" s="14" t="s">
        <v>83</v>
      </c>
      <c r="AW588" s="14" t="s">
        <v>36</v>
      </c>
      <c r="AX588" s="14" t="s">
        <v>74</v>
      </c>
      <c r="AY588" s="232" t="s">
        <v>152</v>
      </c>
    </row>
    <row r="589" spans="1:65" s="14" customFormat="1">
      <c r="B589" s="222"/>
      <c r="C589" s="223"/>
      <c r="D589" s="213" t="s">
        <v>161</v>
      </c>
      <c r="E589" s="224" t="s">
        <v>21</v>
      </c>
      <c r="F589" s="225" t="s">
        <v>659</v>
      </c>
      <c r="G589" s="223"/>
      <c r="H589" s="226">
        <v>93.47</v>
      </c>
      <c r="I589" s="227"/>
      <c r="J589" s="223"/>
      <c r="K589" s="223"/>
      <c r="L589" s="228"/>
      <c r="M589" s="229"/>
      <c r="N589" s="230"/>
      <c r="O589" s="230"/>
      <c r="P589" s="230"/>
      <c r="Q589" s="230"/>
      <c r="R589" s="230"/>
      <c r="S589" s="230"/>
      <c r="T589" s="231"/>
      <c r="AT589" s="232" t="s">
        <v>161</v>
      </c>
      <c r="AU589" s="232" t="s">
        <v>83</v>
      </c>
      <c r="AV589" s="14" t="s">
        <v>83</v>
      </c>
      <c r="AW589" s="14" t="s">
        <v>36</v>
      </c>
      <c r="AX589" s="14" t="s">
        <v>74</v>
      </c>
      <c r="AY589" s="232" t="s">
        <v>152</v>
      </c>
    </row>
    <row r="590" spans="1:65" s="14" customFormat="1" ht="22.5">
      <c r="B590" s="222"/>
      <c r="C590" s="223"/>
      <c r="D590" s="213" t="s">
        <v>161</v>
      </c>
      <c r="E590" s="224" t="s">
        <v>21</v>
      </c>
      <c r="F590" s="225" t="s">
        <v>660</v>
      </c>
      <c r="G590" s="223"/>
      <c r="H590" s="226">
        <v>54.77</v>
      </c>
      <c r="I590" s="227"/>
      <c r="J590" s="223"/>
      <c r="K590" s="223"/>
      <c r="L590" s="228"/>
      <c r="M590" s="229"/>
      <c r="N590" s="230"/>
      <c r="O590" s="230"/>
      <c r="P590" s="230"/>
      <c r="Q590" s="230"/>
      <c r="R590" s="230"/>
      <c r="S590" s="230"/>
      <c r="T590" s="231"/>
      <c r="AT590" s="232" t="s">
        <v>161</v>
      </c>
      <c r="AU590" s="232" t="s">
        <v>83</v>
      </c>
      <c r="AV590" s="14" t="s">
        <v>83</v>
      </c>
      <c r="AW590" s="14" t="s">
        <v>36</v>
      </c>
      <c r="AX590" s="14" t="s">
        <v>74</v>
      </c>
      <c r="AY590" s="232" t="s">
        <v>152</v>
      </c>
    </row>
    <row r="591" spans="1:65" s="14" customFormat="1" ht="33.75">
      <c r="B591" s="222"/>
      <c r="C591" s="223"/>
      <c r="D591" s="213" t="s">
        <v>161</v>
      </c>
      <c r="E591" s="224" t="s">
        <v>21</v>
      </c>
      <c r="F591" s="225" t="s">
        <v>661</v>
      </c>
      <c r="G591" s="223"/>
      <c r="H591" s="226">
        <v>-39.345999999999997</v>
      </c>
      <c r="I591" s="227"/>
      <c r="J591" s="223"/>
      <c r="K591" s="223"/>
      <c r="L591" s="228"/>
      <c r="M591" s="229"/>
      <c r="N591" s="230"/>
      <c r="O591" s="230"/>
      <c r="P591" s="230"/>
      <c r="Q591" s="230"/>
      <c r="R591" s="230"/>
      <c r="S591" s="230"/>
      <c r="T591" s="231"/>
      <c r="AT591" s="232" t="s">
        <v>161</v>
      </c>
      <c r="AU591" s="232" t="s">
        <v>83</v>
      </c>
      <c r="AV591" s="14" t="s">
        <v>83</v>
      </c>
      <c r="AW591" s="14" t="s">
        <v>36</v>
      </c>
      <c r="AX591" s="14" t="s">
        <v>74</v>
      </c>
      <c r="AY591" s="232" t="s">
        <v>152</v>
      </c>
    </row>
    <row r="592" spans="1:65" s="14" customFormat="1" ht="22.5">
      <c r="B592" s="222"/>
      <c r="C592" s="223"/>
      <c r="D592" s="213" t="s">
        <v>161</v>
      </c>
      <c r="E592" s="224" t="s">
        <v>21</v>
      </c>
      <c r="F592" s="225" t="s">
        <v>685</v>
      </c>
      <c r="G592" s="223"/>
      <c r="H592" s="226">
        <v>72.036000000000001</v>
      </c>
      <c r="I592" s="227"/>
      <c r="J592" s="223"/>
      <c r="K592" s="223"/>
      <c r="L592" s="228"/>
      <c r="M592" s="229"/>
      <c r="N592" s="230"/>
      <c r="O592" s="230"/>
      <c r="P592" s="230"/>
      <c r="Q592" s="230"/>
      <c r="R592" s="230"/>
      <c r="S592" s="230"/>
      <c r="T592" s="231"/>
      <c r="AT592" s="232" t="s">
        <v>161</v>
      </c>
      <c r="AU592" s="232" t="s">
        <v>83</v>
      </c>
      <c r="AV592" s="14" t="s">
        <v>83</v>
      </c>
      <c r="AW592" s="14" t="s">
        <v>36</v>
      </c>
      <c r="AX592" s="14" t="s">
        <v>74</v>
      </c>
      <c r="AY592" s="232" t="s">
        <v>152</v>
      </c>
    </row>
    <row r="593" spans="1:65" s="14" customFormat="1">
      <c r="B593" s="222"/>
      <c r="C593" s="223"/>
      <c r="D593" s="213" t="s">
        <v>161</v>
      </c>
      <c r="E593" s="224" t="s">
        <v>21</v>
      </c>
      <c r="F593" s="225" t="s">
        <v>686</v>
      </c>
      <c r="G593" s="223"/>
      <c r="H593" s="226">
        <v>6.89</v>
      </c>
      <c r="I593" s="227"/>
      <c r="J593" s="223"/>
      <c r="K593" s="223"/>
      <c r="L593" s="228"/>
      <c r="M593" s="229"/>
      <c r="N593" s="230"/>
      <c r="O593" s="230"/>
      <c r="P593" s="230"/>
      <c r="Q593" s="230"/>
      <c r="R593" s="230"/>
      <c r="S593" s="230"/>
      <c r="T593" s="231"/>
      <c r="AT593" s="232" t="s">
        <v>161</v>
      </c>
      <c r="AU593" s="232" t="s">
        <v>83</v>
      </c>
      <c r="AV593" s="14" t="s">
        <v>83</v>
      </c>
      <c r="AW593" s="14" t="s">
        <v>36</v>
      </c>
      <c r="AX593" s="14" t="s">
        <v>74</v>
      </c>
      <c r="AY593" s="232" t="s">
        <v>152</v>
      </c>
    </row>
    <row r="594" spans="1:65" s="16" customFormat="1">
      <c r="B594" s="254"/>
      <c r="C594" s="255"/>
      <c r="D594" s="213" t="s">
        <v>161</v>
      </c>
      <c r="E594" s="256" t="s">
        <v>21</v>
      </c>
      <c r="F594" s="257" t="s">
        <v>750</v>
      </c>
      <c r="G594" s="255"/>
      <c r="H594" s="258">
        <v>233.791</v>
      </c>
      <c r="I594" s="259"/>
      <c r="J594" s="255"/>
      <c r="K594" s="255"/>
      <c r="L594" s="260"/>
      <c r="M594" s="261"/>
      <c r="N594" s="262"/>
      <c r="O594" s="262"/>
      <c r="P594" s="262"/>
      <c r="Q594" s="262"/>
      <c r="R594" s="262"/>
      <c r="S594" s="262"/>
      <c r="T594" s="263"/>
      <c r="AT594" s="264" t="s">
        <v>161</v>
      </c>
      <c r="AU594" s="264" t="s">
        <v>83</v>
      </c>
      <c r="AV594" s="16" t="s">
        <v>170</v>
      </c>
      <c r="AW594" s="16" t="s">
        <v>36</v>
      </c>
      <c r="AX594" s="16" t="s">
        <v>74</v>
      </c>
      <c r="AY594" s="264" t="s">
        <v>152</v>
      </c>
    </row>
    <row r="595" spans="1:65" s="14" customFormat="1" ht="33.75">
      <c r="B595" s="222"/>
      <c r="C595" s="223"/>
      <c r="D595" s="213" t="s">
        <v>161</v>
      </c>
      <c r="E595" s="224" t="s">
        <v>21</v>
      </c>
      <c r="F595" s="225" t="s">
        <v>751</v>
      </c>
      <c r="G595" s="223"/>
      <c r="H595" s="226">
        <v>8.3780000000000001</v>
      </c>
      <c r="I595" s="227"/>
      <c r="J595" s="223"/>
      <c r="K595" s="223"/>
      <c r="L595" s="228"/>
      <c r="M595" s="229"/>
      <c r="N595" s="230"/>
      <c r="O595" s="230"/>
      <c r="P595" s="230"/>
      <c r="Q595" s="230"/>
      <c r="R595" s="230"/>
      <c r="S595" s="230"/>
      <c r="T595" s="231"/>
      <c r="AT595" s="232" t="s">
        <v>161</v>
      </c>
      <c r="AU595" s="232" t="s">
        <v>83</v>
      </c>
      <c r="AV595" s="14" t="s">
        <v>83</v>
      </c>
      <c r="AW595" s="14" t="s">
        <v>36</v>
      </c>
      <c r="AX595" s="14" t="s">
        <v>74</v>
      </c>
      <c r="AY595" s="232" t="s">
        <v>152</v>
      </c>
    </row>
    <row r="596" spans="1:65" s="14" customFormat="1">
      <c r="B596" s="222"/>
      <c r="C596" s="223"/>
      <c r="D596" s="213" t="s">
        <v>161</v>
      </c>
      <c r="E596" s="224" t="s">
        <v>21</v>
      </c>
      <c r="F596" s="225" t="s">
        <v>752</v>
      </c>
      <c r="G596" s="223"/>
      <c r="H596" s="226">
        <v>3.2</v>
      </c>
      <c r="I596" s="227"/>
      <c r="J596" s="223"/>
      <c r="K596" s="223"/>
      <c r="L596" s="228"/>
      <c r="M596" s="229"/>
      <c r="N596" s="230"/>
      <c r="O596" s="230"/>
      <c r="P596" s="230"/>
      <c r="Q596" s="230"/>
      <c r="R596" s="230"/>
      <c r="S596" s="230"/>
      <c r="T596" s="231"/>
      <c r="AT596" s="232" t="s">
        <v>161</v>
      </c>
      <c r="AU596" s="232" t="s">
        <v>83</v>
      </c>
      <c r="AV596" s="14" t="s">
        <v>83</v>
      </c>
      <c r="AW596" s="14" t="s">
        <v>36</v>
      </c>
      <c r="AX596" s="14" t="s">
        <v>74</v>
      </c>
      <c r="AY596" s="232" t="s">
        <v>152</v>
      </c>
    </row>
    <row r="597" spans="1:65" s="15" customFormat="1">
      <c r="B597" s="233"/>
      <c r="C597" s="234"/>
      <c r="D597" s="213" t="s">
        <v>161</v>
      </c>
      <c r="E597" s="235" t="s">
        <v>21</v>
      </c>
      <c r="F597" s="236" t="s">
        <v>184</v>
      </c>
      <c r="G597" s="234"/>
      <c r="H597" s="237">
        <v>245.36899999999997</v>
      </c>
      <c r="I597" s="238"/>
      <c r="J597" s="234"/>
      <c r="K597" s="234"/>
      <c r="L597" s="239"/>
      <c r="M597" s="240"/>
      <c r="N597" s="241"/>
      <c r="O597" s="241"/>
      <c r="P597" s="241"/>
      <c r="Q597" s="241"/>
      <c r="R597" s="241"/>
      <c r="S597" s="241"/>
      <c r="T597" s="242"/>
      <c r="AT597" s="243" t="s">
        <v>161</v>
      </c>
      <c r="AU597" s="243" t="s">
        <v>83</v>
      </c>
      <c r="AV597" s="15" t="s">
        <v>159</v>
      </c>
      <c r="AW597" s="15" t="s">
        <v>36</v>
      </c>
      <c r="AX597" s="15" t="s">
        <v>81</v>
      </c>
      <c r="AY597" s="243" t="s">
        <v>152</v>
      </c>
    </row>
    <row r="598" spans="1:65" s="2" customFormat="1" ht="36" customHeight="1">
      <c r="A598" s="37"/>
      <c r="B598" s="38"/>
      <c r="C598" s="198" t="s">
        <v>753</v>
      </c>
      <c r="D598" s="198" t="s">
        <v>154</v>
      </c>
      <c r="E598" s="199" t="s">
        <v>754</v>
      </c>
      <c r="F598" s="200" t="s">
        <v>755</v>
      </c>
      <c r="G598" s="201" t="s">
        <v>219</v>
      </c>
      <c r="H598" s="202">
        <v>25.286000000000001</v>
      </c>
      <c r="I598" s="203"/>
      <c r="J598" s="204">
        <f>ROUND(I598*H598,2)</f>
        <v>0</v>
      </c>
      <c r="K598" s="200" t="s">
        <v>158</v>
      </c>
      <c r="L598" s="42"/>
      <c r="M598" s="205" t="s">
        <v>21</v>
      </c>
      <c r="N598" s="206" t="s">
        <v>45</v>
      </c>
      <c r="O598" s="68"/>
      <c r="P598" s="207">
        <f>O598*H598</f>
        <v>0</v>
      </c>
      <c r="Q598" s="207">
        <v>6.28E-3</v>
      </c>
      <c r="R598" s="207">
        <f>Q598*H598</f>
        <v>0.15879608000000001</v>
      </c>
      <c r="S598" s="207">
        <v>0</v>
      </c>
      <c r="T598" s="208">
        <f>S598*H598</f>
        <v>0</v>
      </c>
      <c r="U598" s="37"/>
      <c r="V598" s="37"/>
      <c r="W598" s="37"/>
      <c r="X598" s="37"/>
      <c r="Y598" s="37"/>
      <c r="Z598" s="37"/>
      <c r="AA598" s="37"/>
      <c r="AB598" s="37"/>
      <c r="AC598" s="37"/>
      <c r="AD598" s="37"/>
      <c r="AE598" s="37"/>
      <c r="AR598" s="209" t="s">
        <v>159</v>
      </c>
      <c r="AT598" s="209" t="s">
        <v>154</v>
      </c>
      <c r="AU598" s="209" t="s">
        <v>83</v>
      </c>
      <c r="AY598" s="19" t="s">
        <v>152</v>
      </c>
      <c r="BE598" s="210">
        <f>IF(N598="základní",J598,0)</f>
        <v>0</v>
      </c>
      <c r="BF598" s="210">
        <f>IF(N598="snížená",J598,0)</f>
        <v>0</v>
      </c>
      <c r="BG598" s="210">
        <f>IF(N598="zákl. přenesená",J598,0)</f>
        <v>0</v>
      </c>
      <c r="BH598" s="210">
        <f>IF(N598="sníž. přenesená",J598,0)</f>
        <v>0</v>
      </c>
      <c r="BI598" s="210">
        <f>IF(N598="nulová",J598,0)</f>
        <v>0</v>
      </c>
      <c r="BJ598" s="19" t="s">
        <v>81</v>
      </c>
      <c r="BK598" s="210">
        <f>ROUND(I598*H598,2)</f>
        <v>0</v>
      </c>
      <c r="BL598" s="19" t="s">
        <v>159</v>
      </c>
      <c r="BM598" s="209" t="s">
        <v>756</v>
      </c>
    </row>
    <row r="599" spans="1:65" s="13" customFormat="1">
      <c r="B599" s="211"/>
      <c r="C599" s="212"/>
      <c r="D599" s="213" t="s">
        <v>161</v>
      </c>
      <c r="E599" s="214" t="s">
        <v>21</v>
      </c>
      <c r="F599" s="215" t="s">
        <v>757</v>
      </c>
      <c r="G599" s="212"/>
      <c r="H599" s="214" t="s">
        <v>21</v>
      </c>
      <c r="I599" s="216"/>
      <c r="J599" s="212"/>
      <c r="K599" s="212"/>
      <c r="L599" s="217"/>
      <c r="M599" s="218"/>
      <c r="N599" s="219"/>
      <c r="O599" s="219"/>
      <c r="P599" s="219"/>
      <c r="Q599" s="219"/>
      <c r="R599" s="219"/>
      <c r="S599" s="219"/>
      <c r="T599" s="220"/>
      <c r="AT599" s="221" t="s">
        <v>161</v>
      </c>
      <c r="AU599" s="221" t="s">
        <v>83</v>
      </c>
      <c r="AV599" s="13" t="s">
        <v>81</v>
      </c>
      <c r="AW599" s="13" t="s">
        <v>36</v>
      </c>
      <c r="AX599" s="13" t="s">
        <v>74</v>
      </c>
      <c r="AY599" s="221" t="s">
        <v>152</v>
      </c>
    </row>
    <row r="600" spans="1:65" s="14" customFormat="1" ht="22.5">
      <c r="B600" s="222"/>
      <c r="C600" s="223"/>
      <c r="D600" s="213" t="s">
        <v>161</v>
      </c>
      <c r="E600" s="224" t="s">
        <v>21</v>
      </c>
      <c r="F600" s="225" t="s">
        <v>758</v>
      </c>
      <c r="G600" s="223"/>
      <c r="H600" s="226">
        <v>23.468</v>
      </c>
      <c r="I600" s="227"/>
      <c r="J600" s="223"/>
      <c r="K600" s="223"/>
      <c r="L600" s="228"/>
      <c r="M600" s="229"/>
      <c r="N600" s="230"/>
      <c r="O600" s="230"/>
      <c r="P600" s="230"/>
      <c r="Q600" s="230"/>
      <c r="R600" s="230"/>
      <c r="S600" s="230"/>
      <c r="T600" s="231"/>
      <c r="AT600" s="232" t="s">
        <v>161</v>
      </c>
      <c r="AU600" s="232" t="s">
        <v>83</v>
      </c>
      <c r="AV600" s="14" t="s">
        <v>83</v>
      </c>
      <c r="AW600" s="14" t="s">
        <v>36</v>
      </c>
      <c r="AX600" s="14" t="s">
        <v>74</v>
      </c>
      <c r="AY600" s="232" t="s">
        <v>152</v>
      </c>
    </row>
    <row r="601" spans="1:65" s="14" customFormat="1">
      <c r="B601" s="222"/>
      <c r="C601" s="223"/>
      <c r="D601" s="213" t="s">
        <v>161</v>
      </c>
      <c r="E601" s="224" t="s">
        <v>21</v>
      </c>
      <c r="F601" s="225" t="s">
        <v>759</v>
      </c>
      <c r="G601" s="223"/>
      <c r="H601" s="226">
        <v>1.8180000000000001</v>
      </c>
      <c r="I601" s="227"/>
      <c r="J601" s="223"/>
      <c r="K601" s="223"/>
      <c r="L601" s="228"/>
      <c r="M601" s="229"/>
      <c r="N601" s="230"/>
      <c r="O601" s="230"/>
      <c r="P601" s="230"/>
      <c r="Q601" s="230"/>
      <c r="R601" s="230"/>
      <c r="S601" s="230"/>
      <c r="T601" s="231"/>
      <c r="AT601" s="232" t="s">
        <v>161</v>
      </c>
      <c r="AU601" s="232" t="s">
        <v>83</v>
      </c>
      <c r="AV601" s="14" t="s">
        <v>83</v>
      </c>
      <c r="AW601" s="14" t="s">
        <v>36</v>
      </c>
      <c r="AX601" s="14" t="s">
        <v>74</v>
      </c>
      <c r="AY601" s="232" t="s">
        <v>152</v>
      </c>
    </row>
    <row r="602" spans="1:65" s="15" customFormat="1">
      <c r="B602" s="233"/>
      <c r="C602" s="234"/>
      <c r="D602" s="213" t="s">
        <v>161</v>
      </c>
      <c r="E602" s="235" t="s">
        <v>21</v>
      </c>
      <c r="F602" s="236" t="s">
        <v>184</v>
      </c>
      <c r="G602" s="234"/>
      <c r="H602" s="237">
        <v>25.286000000000001</v>
      </c>
      <c r="I602" s="238"/>
      <c r="J602" s="234"/>
      <c r="K602" s="234"/>
      <c r="L602" s="239"/>
      <c r="M602" s="240"/>
      <c r="N602" s="241"/>
      <c r="O602" s="241"/>
      <c r="P602" s="241"/>
      <c r="Q602" s="241"/>
      <c r="R602" s="241"/>
      <c r="S602" s="241"/>
      <c r="T602" s="242"/>
      <c r="AT602" s="243" t="s">
        <v>161</v>
      </c>
      <c r="AU602" s="243" t="s">
        <v>83</v>
      </c>
      <c r="AV602" s="15" t="s">
        <v>159</v>
      </c>
      <c r="AW602" s="15" t="s">
        <v>36</v>
      </c>
      <c r="AX602" s="15" t="s">
        <v>81</v>
      </c>
      <c r="AY602" s="243" t="s">
        <v>152</v>
      </c>
    </row>
    <row r="603" spans="1:65" s="2" customFormat="1" ht="36" customHeight="1">
      <c r="A603" s="37"/>
      <c r="B603" s="38"/>
      <c r="C603" s="198" t="s">
        <v>760</v>
      </c>
      <c r="D603" s="198" t="s">
        <v>154</v>
      </c>
      <c r="E603" s="199" t="s">
        <v>761</v>
      </c>
      <c r="F603" s="200" t="s">
        <v>762</v>
      </c>
      <c r="G603" s="201" t="s">
        <v>219</v>
      </c>
      <c r="H603" s="202">
        <v>336.96199999999999</v>
      </c>
      <c r="I603" s="203"/>
      <c r="J603" s="204">
        <f>ROUND(I603*H603,2)</f>
        <v>0</v>
      </c>
      <c r="K603" s="200" t="s">
        <v>158</v>
      </c>
      <c r="L603" s="42"/>
      <c r="M603" s="205" t="s">
        <v>21</v>
      </c>
      <c r="N603" s="206" t="s">
        <v>45</v>
      </c>
      <c r="O603" s="68"/>
      <c r="P603" s="207">
        <f>O603*H603</f>
        <v>0</v>
      </c>
      <c r="Q603" s="207">
        <v>6.0000000000000002E-5</v>
      </c>
      <c r="R603" s="207">
        <f>Q603*H603</f>
        <v>2.0217720000000002E-2</v>
      </c>
      <c r="S603" s="207">
        <v>0</v>
      </c>
      <c r="T603" s="208">
        <f>S603*H603</f>
        <v>0</v>
      </c>
      <c r="U603" s="37"/>
      <c r="V603" s="37"/>
      <c r="W603" s="37"/>
      <c r="X603" s="37"/>
      <c r="Y603" s="37"/>
      <c r="Z603" s="37"/>
      <c r="AA603" s="37"/>
      <c r="AB603" s="37"/>
      <c r="AC603" s="37"/>
      <c r="AD603" s="37"/>
      <c r="AE603" s="37"/>
      <c r="AR603" s="209" t="s">
        <v>159</v>
      </c>
      <c r="AT603" s="209" t="s">
        <v>154</v>
      </c>
      <c r="AU603" s="209" t="s">
        <v>83</v>
      </c>
      <c r="AY603" s="19" t="s">
        <v>152</v>
      </c>
      <c r="BE603" s="210">
        <f>IF(N603="základní",J603,0)</f>
        <v>0</v>
      </c>
      <c r="BF603" s="210">
        <f>IF(N603="snížená",J603,0)</f>
        <v>0</v>
      </c>
      <c r="BG603" s="210">
        <f>IF(N603="zákl. přenesená",J603,0)</f>
        <v>0</v>
      </c>
      <c r="BH603" s="210">
        <f>IF(N603="sníž. přenesená",J603,0)</f>
        <v>0</v>
      </c>
      <c r="BI603" s="210">
        <f>IF(N603="nulová",J603,0)</f>
        <v>0</v>
      </c>
      <c r="BJ603" s="19" t="s">
        <v>81</v>
      </c>
      <c r="BK603" s="210">
        <f>ROUND(I603*H603,2)</f>
        <v>0</v>
      </c>
      <c r="BL603" s="19" t="s">
        <v>159</v>
      </c>
      <c r="BM603" s="209" t="s">
        <v>763</v>
      </c>
    </row>
    <row r="604" spans="1:65" s="14" customFormat="1">
      <c r="B604" s="222"/>
      <c r="C604" s="223"/>
      <c r="D604" s="213" t="s">
        <v>161</v>
      </c>
      <c r="E604" s="224" t="s">
        <v>21</v>
      </c>
      <c r="F604" s="225" t="s">
        <v>764</v>
      </c>
      <c r="G604" s="223"/>
      <c r="H604" s="226">
        <v>336.96199999999999</v>
      </c>
      <c r="I604" s="227"/>
      <c r="J604" s="223"/>
      <c r="K604" s="223"/>
      <c r="L604" s="228"/>
      <c r="M604" s="229"/>
      <c r="N604" s="230"/>
      <c r="O604" s="230"/>
      <c r="P604" s="230"/>
      <c r="Q604" s="230"/>
      <c r="R604" s="230"/>
      <c r="S604" s="230"/>
      <c r="T604" s="231"/>
      <c r="AT604" s="232" t="s">
        <v>161</v>
      </c>
      <c r="AU604" s="232" t="s">
        <v>83</v>
      </c>
      <c r="AV604" s="14" t="s">
        <v>83</v>
      </c>
      <c r="AW604" s="14" t="s">
        <v>36</v>
      </c>
      <c r="AX604" s="14" t="s">
        <v>81</v>
      </c>
      <c r="AY604" s="232" t="s">
        <v>152</v>
      </c>
    </row>
    <row r="605" spans="1:65" s="2" customFormat="1" ht="36" customHeight="1">
      <c r="A605" s="37"/>
      <c r="B605" s="38"/>
      <c r="C605" s="198" t="s">
        <v>765</v>
      </c>
      <c r="D605" s="198" t="s">
        <v>154</v>
      </c>
      <c r="E605" s="199" t="s">
        <v>766</v>
      </c>
      <c r="F605" s="200" t="s">
        <v>767</v>
      </c>
      <c r="G605" s="201" t="s">
        <v>219</v>
      </c>
      <c r="H605" s="202">
        <v>78.926000000000002</v>
      </c>
      <c r="I605" s="203"/>
      <c r="J605" s="204">
        <f>ROUND(I605*H605,2)</f>
        <v>0</v>
      </c>
      <c r="K605" s="200" t="s">
        <v>158</v>
      </c>
      <c r="L605" s="42"/>
      <c r="M605" s="205" t="s">
        <v>21</v>
      </c>
      <c r="N605" s="206" t="s">
        <v>45</v>
      </c>
      <c r="O605" s="68"/>
      <c r="P605" s="207">
        <f>O605*H605</f>
        <v>0</v>
      </c>
      <c r="Q605" s="207">
        <v>6.0000000000000002E-5</v>
      </c>
      <c r="R605" s="207">
        <f>Q605*H605</f>
        <v>4.7355600000000006E-3</v>
      </c>
      <c r="S605" s="207">
        <v>0</v>
      </c>
      <c r="T605" s="208">
        <f>S605*H605</f>
        <v>0</v>
      </c>
      <c r="U605" s="37"/>
      <c r="V605" s="37"/>
      <c r="W605" s="37"/>
      <c r="X605" s="37"/>
      <c r="Y605" s="37"/>
      <c r="Z605" s="37"/>
      <c r="AA605" s="37"/>
      <c r="AB605" s="37"/>
      <c r="AC605" s="37"/>
      <c r="AD605" s="37"/>
      <c r="AE605" s="37"/>
      <c r="AR605" s="209" t="s">
        <v>159</v>
      </c>
      <c r="AT605" s="209" t="s">
        <v>154</v>
      </c>
      <c r="AU605" s="209" t="s">
        <v>83</v>
      </c>
      <c r="AY605" s="19" t="s">
        <v>152</v>
      </c>
      <c r="BE605" s="210">
        <f>IF(N605="základní",J605,0)</f>
        <v>0</v>
      </c>
      <c r="BF605" s="210">
        <f>IF(N605="snížená",J605,0)</f>
        <v>0</v>
      </c>
      <c r="BG605" s="210">
        <f>IF(N605="zákl. přenesená",J605,0)</f>
        <v>0</v>
      </c>
      <c r="BH605" s="210">
        <f>IF(N605="sníž. přenesená",J605,0)</f>
        <v>0</v>
      </c>
      <c r="BI605" s="210">
        <f>IF(N605="nulová",J605,0)</f>
        <v>0</v>
      </c>
      <c r="BJ605" s="19" t="s">
        <v>81</v>
      </c>
      <c r="BK605" s="210">
        <f>ROUND(I605*H605,2)</f>
        <v>0</v>
      </c>
      <c r="BL605" s="19" t="s">
        <v>159</v>
      </c>
      <c r="BM605" s="209" t="s">
        <v>768</v>
      </c>
    </row>
    <row r="606" spans="1:65" s="14" customFormat="1">
      <c r="B606" s="222"/>
      <c r="C606" s="223"/>
      <c r="D606" s="213" t="s">
        <v>161</v>
      </c>
      <c r="E606" s="224" t="s">
        <v>21</v>
      </c>
      <c r="F606" s="225" t="s">
        <v>769</v>
      </c>
      <c r="G606" s="223"/>
      <c r="H606" s="226">
        <v>78.926000000000002</v>
      </c>
      <c r="I606" s="227"/>
      <c r="J606" s="223"/>
      <c r="K606" s="223"/>
      <c r="L606" s="228"/>
      <c r="M606" s="229"/>
      <c r="N606" s="230"/>
      <c r="O606" s="230"/>
      <c r="P606" s="230"/>
      <c r="Q606" s="230"/>
      <c r="R606" s="230"/>
      <c r="S606" s="230"/>
      <c r="T606" s="231"/>
      <c r="AT606" s="232" t="s">
        <v>161</v>
      </c>
      <c r="AU606" s="232" t="s">
        <v>83</v>
      </c>
      <c r="AV606" s="14" t="s">
        <v>83</v>
      </c>
      <c r="AW606" s="14" t="s">
        <v>36</v>
      </c>
      <c r="AX606" s="14" t="s">
        <v>81</v>
      </c>
      <c r="AY606" s="232" t="s">
        <v>152</v>
      </c>
    </row>
    <row r="607" spans="1:65" s="2" customFormat="1" ht="24" customHeight="1">
      <c r="A607" s="37"/>
      <c r="B607" s="38"/>
      <c r="C607" s="198" t="s">
        <v>770</v>
      </c>
      <c r="D607" s="198" t="s">
        <v>154</v>
      </c>
      <c r="E607" s="199" t="s">
        <v>771</v>
      </c>
      <c r="F607" s="200" t="s">
        <v>772</v>
      </c>
      <c r="G607" s="201" t="s">
        <v>271</v>
      </c>
      <c r="H607" s="202">
        <v>58.81</v>
      </c>
      <c r="I607" s="203"/>
      <c r="J607" s="204">
        <f>ROUND(I607*H607,2)</f>
        <v>0</v>
      </c>
      <c r="K607" s="200" t="s">
        <v>158</v>
      </c>
      <c r="L607" s="42"/>
      <c r="M607" s="205" t="s">
        <v>21</v>
      </c>
      <c r="N607" s="206" t="s">
        <v>45</v>
      </c>
      <c r="O607" s="68"/>
      <c r="P607" s="207">
        <f>O607*H607</f>
        <v>0</v>
      </c>
      <c r="Q607" s="207">
        <v>0</v>
      </c>
      <c r="R607" s="207">
        <f>Q607*H607</f>
        <v>0</v>
      </c>
      <c r="S607" s="207">
        <v>0</v>
      </c>
      <c r="T607" s="208">
        <f>S607*H607</f>
        <v>0</v>
      </c>
      <c r="U607" s="37"/>
      <c r="V607" s="37"/>
      <c r="W607" s="37"/>
      <c r="X607" s="37"/>
      <c r="Y607" s="37"/>
      <c r="Z607" s="37"/>
      <c r="AA607" s="37"/>
      <c r="AB607" s="37"/>
      <c r="AC607" s="37"/>
      <c r="AD607" s="37"/>
      <c r="AE607" s="37"/>
      <c r="AR607" s="209" t="s">
        <v>159</v>
      </c>
      <c r="AT607" s="209" t="s">
        <v>154</v>
      </c>
      <c r="AU607" s="209" t="s">
        <v>83</v>
      </c>
      <c r="AY607" s="19" t="s">
        <v>152</v>
      </c>
      <c r="BE607" s="210">
        <f>IF(N607="základní",J607,0)</f>
        <v>0</v>
      </c>
      <c r="BF607" s="210">
        <f>IF(N607="snížená",J607,0)</f>
        <v>0</v>
      </c>
      <c r="BG607" s="210">
        <f>IF(N607="zákl. přenesená",J607,0)</f>
        <v>0</v>
      </c>
      <c r="BH607" s="210">
        <f>IF(N607="sníž. přenesená",J607,0)</f>
        <v>0</v>
      </c>
      <c r="BI607" s="210">
        <f>IF(N607="nulová",J607,0)</f>
        <v>0</v>
      </c>
      <c r="BJ607" s="19" t="s">
        <v>81</v>
      </c>
      <c r="BK607" s="210">
        <f>ROUND(I607*H607,2)</f>
        <v>0</v>
      </c>
      <c r="BL607" s="19" t="s">
        <v>159</v>
      </c>
      <c r="BM607" s="209" t="s">
        <v>773</v>
      </c>
    </row>
    <row r="608" spans="1:65" s="14" customFormat="1" ht="33.75">
      <c r="B608" s="222"/>
      <c r="C608" s="223"/>
      <c r="D608" s="213" t="s">
        <v>161</v>
      </c>
      <c r="E608" s="224" t="s">
        <v>21</v>
      </c>
      <c r="F608" s="225" t="s">
        <v>774</v>
      </c>
      <c r="G608" s="223"/>
      <c r="H608" s="226">
        <v>58.81</v>
      </c>
      <c r="I608" s="227"/>
      <c r="J608" s="223"/>
      <c r="K608" s="223"/>
      <c r="L608" s="228"/>
      <c r="M608" s="229"/>
      <c r="N608" s="230"/>
      <c r="O608" s="230"/>
      <c r="P608" s="230"/>
      <c r="Q608" s="230"/>
      <c r="R608" s="230"/>
      <c r="S608" s="230"/>
      <c r="T608" s="231"/>
      <c r="AT608" s="232" t="s">
        <v>161</v>
      </c>
      <c r="AU608" s="232" t="s">
        <v>83</v>
      </c>
      <c r="AV608" s="14" t="s">
        <v>83</v>
      </c>
      <c r="AW608" s="14" t="s">
        <v>36</v>
      </c>
      <c r="AX608" s="14" t="s">
        <v>81</v>
      </c>
      <c r="AY608" s="232" t="s">
        <v>152</v>
      </c>
    </row>
    <row r="609" spans="1:65" s="2" customFormat="1" ht="24" customHeight="1">
      <c r="A609" s="37"/>
      <c r="B609" s="38"/>
      <c r="C609" s="198" t="s">
        <v>775</v>
      </c>
      <c r="D609" s="198" t="s">
        <v>154</v>
      </c>
      <c r="E609" s="199" t="s">
        <v>776</v>
      </c>
      <c r="F609" s="200" t="s">
        <v>777</v>
      </c>
      <c r="G609" s="201" t="s">
        <v>219</v>
      </c>
      <c r="H609" s="202">
        <v>36.450000000000003</v>
      </c>
      <c r="I609" s="203"/>
      <c r="J609" s="204">
        <f>ROUND(I609*H609,2)</f>
        <v>0</v>
      </c>
      <c r="K609" s="200" t="s">
        <v>158</v>
      </c>
      <c r="L609" s="42"/>
      <c r="M609" s="205" t="s">
        <v>21</v>
      </c>
      <c r="N609" s="206" t="s">
        <v>45</v>
      </c>
      <c r="O609" s="68"/>
      <c r="P609" s="207">
        <f>O609*H609</f>
        <v>0</v>
      </c>
      <c r="Q609" s="207">
        <v>0</v>
      </c>
      <c r="R609" s="207">
        <f>Q609*H609</f>
        <v>0</v>
      </c>
      <c r="S609" s="207">
        <v>0</v>
      </c>
      <c r="T609" s="208">
        <f>S609*H609</f>
        <v>0</v>
      </c>
      <c r="U609" s="37"/>
      <c r="V609" s="37"/>
      <c r="W609" s="37"/>
      <c r="X609" s="37"/>
      <c r="Y609" s="37"/>
      <c r="Z609" s="37"/>
      <c r="AA609" s="37"/>
      <c r="AB609" s="37"/>
      <c r="AC609" s="37"/>
      <c r="AD609" s="37"/>
      <c r="AE609" s="37"/>
      <c r="AR609" s="209" t="s">
        <v>159</v>
      </c>
      <c r="AT609" s="209" t="s">
        <v>154</v>
      </c>
      <c r="AU609" s="209" t="s">
        <v>83</v>
      </c>
      <c r="AY609" s="19" t="s">
        <v>152</v>
      </c>
      <c r="BE609" s="210">
        <f>IF(N609="základní",J609,0)</f>
        <v>0</v>
      </c>
      <c r="BF609" s="210">
        <f>IF(N609="snížená",J609,0)</f>
        <v>0</v>
      </c>
      <c r="BG609" s="210">
        <f>IF(N609="zákl. přenesená",J609,0)</f>
        <v>0</v>
      </c>
      <c r="BH609" s="210">
        <f>IF(N609="sníž. přenesená",J609,0)</f>
        <v>0</v>
      </c>
      <c r="BI609" s="210">
        <f>IF(N609="nulová",J609,0)</f>
        <v>0</v>
      </c>
      <c r="BJ609" s="19" t="s">
        <v>81</v>
      </c>
      <c r="BK609" s="210">
        <f>ROUND(I609*H609,2)</f>
        <v>0</v>
      </c>
      <c r="BL609" s="19" t="s">
        <v>159</v>
      </c>
      <c r="BM609" s="209" t="s">
        <v>778</v>
      </c>
    </row>
    <row r="610" spans="1:65" s="14" customFormat="1" ht="33.75">
      <c r="B610" s="222"/>
      <c r="C610" s="223"/>
      <c r="D610" s="213" t="s">
        <v>161</v>
      </c>
      <c r="E610" s="224" t="s">
        <v>21</v>
      </c>
      <c r="F610" s="225" t="s">
        <v>779</v>
      </c>
      <c r="G610" s="223"/>
      <c r="H610" s="226">
        <v>36.450000000000003</v>
      </c>
      <c r="I610" s="227"/>
      <c r="J610" s="223"/>
      <c r="K610" s="223"/>
      <c r="L610" s="228"/>
      <c r="M610" s="229"/>
      <c r="N610" s="230"/>
      <c r="O610" s="230"/>
      <c r="P610" s="230"/>
      <c r="Q610" s="230"/>
      <c r="R610" s="230"/>
      <c r="S610" s="230"/>
      <c r="T610" s="231"/>
      <c r="AT610" s="232" t="s">
        <v>161</v>
      </c>
      <c r="AU610" s="232" t="s">
        <v>83</v>
      </c>
      <c r="AV610" s="14" t="s">
        <v>83</v>
      </c>
      <c r="AW610" s="14" t="s">
        <v>36</v>
      </c>
      <c r="AX610" s="14" t="s">
        <v>81</v>
      </c>
      <c r="AY610" s="232" t="s">
        <v>152</v>
      </c>
    </row>
    <row r="611" spans="1:65" s="2" customFormat="1" ht="36" customHeight="1">
      <c r="A611" s="37"/>
      <c r="B611" s="38"/>
      <c r="C611" s="198" t="s">
        <v>780</v>
      </c>
      <c r="D611" s="198" t="s">
        <v>154</v>
      </c>
      <c r="E611" s="199" t="s">
        <v>781</v>
      </c>
      <c r="F611" s="200" t="s">
        <v>782</v>
      </c>
      <c r="G611" s="201" t="s">
        <v>271</v>
      </c>
      <c r="H611" s="202">
        <v>15.3</v>
      </c>
      <c r="I611" s="203"/>
      <c r="J611" s="204">
        <f>ROUND(I611*H611,2)</f>
        <v>0</v>
      </c>
      <c r="K611" s="200" t="s">
        <v>158</v>
      </c>
      <c r="L611" s="42"/>
      <c r="M611" s="205" t="s">
        <v>21</v>
      </c>
      <c r="N611" s="206" t="s">
        <v>45</v>
      </c>
      <c r="O611" s="68"/>
      <c r="P611" s="207">
        <f>O611*H611</f>
        <v>0</v>
      </c>
      <c r="Q611" s="207">
        <v>1.7600000000000001E-3</v>
      </c>
      <c r="R611" s="207">
        <f>Q611*H611</f>
        <v>2.6928000000000001E-2</v>
      </c>
      <c r="S611" s="207">
        <v>0</v>
      </c>
      <c r="T611" s="208">
        <f>S611*H611</f>
        <v>0</v>
      </c>
      <c r="U611" s="37"/>
      <c r="V611" s="37"/>
      <c r="W611" s="37"/>
      <c r="X611" s="37"/>
      <c r="Y611" s="37"/>
      <c r="Z611" s="37"/>
      <c r="AA611" s="37"/>
      <c r="AB611" s="37"/>
      <c r="AC611" s="37"/>
      <c r="AD611" s="37"/>
      <c r="AE611" s="37"/>
      <c r="AR611" s="209" t="s">
        <v>159</v>
      </c>
      <c r="AT611" s="209" t="s">
        <v>154</v>
      </c>
      <c r="AU611" s="209" t="s">
        <v>83</v>
      </c>
      <c r="AY611" s="19" t="s">
        <v>152</v>
      </c>
      <c r="BE611" s="210">
        <f>IF(N611="základní",J611,0)</f>
        <v>0</v>
      </c>
      <c r="BF611" s="210">
        <f>IF(N611="snížená",J611,0)</f>
        <v>0</v>
      </c>
      <c r="BG611" s="210">
        <f>IF(N611="zákl. přenesená",J611,0)</f>
        <v>0</v>
      </c>
      <c r="BH611" s="210">
        <f>IF(N611="sníž. přenesená",J611,0)</f>
        <v>0</v>
      </c>
      <c r="BI611" s="210">
        <f>IF(N611="nulová",J611,0)</f>
        <v>0</v>
      </c>
      <c r="BJ611" s="19" t="s">
        <v>81</v>
      </c>
      <c r="BK611" s="210">
        <f>ROUND(I611*H611,2)</f>
        <v>0</v>
      </c>
      <c r="BL611" s="19" t="s">
        <v>159</v>
      </c>
      <c r="BM611" s="209" t="s">
        <v>783</v>
      </c>
    </row>
    <row r="612" spans="1:65" s="13" customFormat="1">
      <c r="B612" s="211"/>
      <c r="C612" s="212"/>
      <c r="D612" s="213" t="s">
        <v>161</v>
      </c>
      <c r="E612" s="214" t="s">
        <v>21</v>
      </c>
      <c r="F612" s="215" t="s">
        <v>430</v>
      </c>
      <c r="G612" s="212"/>
      <c r="H612" s="214" t="s">
        <v>21</v>
      </c>
      <c r="I612" s="216"/>
      <c r="J612" s="212"/>
      <c r="K612" s="212"/>
      <c r="L612" s="217"/>
      <c r="M612" s="218"/>
      <c r="N612" s="219"/>
      <c r="O612" s="219"/>
      <c r="P612" s="219"/>
      <c r="Q612" s="219"/>
      <c r="R612" s="219"/>
      <c r="S612" s="219"/>
      <c r="T612" s="220"/>
      <c r="AT612" s="221" t="s">
        <v>161</v>
      </c>
      <c r="AU612" s="221" t="s">
        <v>83</v>
      </c>
      <c r="AV612" s="13" t="s">
        <v>81</v>
      </c>
      <c r="AW612" s="13" t="s">
        <v>36</v>
      </c>
      <c r="AX612" s="13" t="s">
        <v>74</v>
      </c>
      <c r="AY612" s="221" t="s">
        <v>152</v>
      </c>
    </row>
    <row r="613" spans="1:65" s="13" customFormat="1">
      <c r="B613" s="211"/>
      <c r="C613" s="212"/>
      <c r="D613" s="213" t="s">
        <v>161</v>
      </c>
      <c r="E613" s="214" t="s">
        <v>21</v>
      </c>
      <c r="F613" s="215" t="s">
        <v>784</v>
      </c>
      <c r="G613" s="212"/>
      <c r="H613" s="214" t="s">
        <v>21</v>
      </c>
      <c r="I613" s="216"/>
      <c r="J613" s="212"/>
      <c r="K613" s="212"/>
      <c r="L613" s="217"/>
      <c r="M613" s="218"/>
      <c r="N613" s="219"/>
      <c r="O613" s="219"/>
      <c r="P613" s="219"/>
      <c r="Q613" s="219"/>
      <c r="R613" s="219"/>
      <c r="S613" s="219"/>
      <c r="T613" s="220"/>
      <c r="AT613" s="221" t="s">
        <v>161</v>
      </c>
      <c r="AU613" s="221" t="s">
        <v>83</v>
      </c>
      <c r="AV613" s="13" t="s">
        <v>81</v>
      </c>
      <c r="AW613" s="13" t="s">
        <v>36</v>
      </c>
      <c r="AX613" s="13" t="s">
        <v>74</v>
      </c>
      <c r="AY613" s="221" t="s">
        <v>152</v>
      </c>
    </row>
    <row r="614" spans="1:65" s="14" customFormat="1">
      <c r="B614" s="222"/>
      <c r="C614" s="223"/>
      <c r="D614" s="213" t="s">
        <v>161</v>
      </c>
      <c r="E614" s="224" t="s">
        <v>21</v>
      </c>
      <c r="F614" s="225" t="s">
        <v>785</v>
      </c>
      <c r="G614" s="223"/>
      <c r="H614" s="226">
        <v>15.3</v>
      </c>
      <c r="I614" s="227"/>
      <c r="J614" s="223"/>
      <c r="K614" s="223"/>
      <c r="L614" s="228"/>
      <c r="M614" s="229"/>
      <c r="N614" s="230"/>
      <c r="O614" s="230"/>
      <c r="P614" s="230"/>
      <c r="Q614" s="230"/>
      <c r="R614" s="230"/>
      <c r="S614" s="230"/>
      <c r="T614" s="231"/>
      <c r="AT614" s="232" t="s">
        <v>161</v>
      </c>
      <c r="AU614" s="232" t="s">
        <v>83</v>
      </c>
      <c r="AV614" s="14" t="s">
        <v>83</v>
      </c>
      <c r="AW614" s="14" t="s">
        <v>36</v>
      </c>
      <c r="AX614" s="14" t="s">
        <v>81</v>
      </c>
      <c r="AY614" s="232" t="s">
        <v>152</v>
      </c>
    </row>
    <row r="615" spans="1:65" s="2" customFormat="1" ht="16.5" customHeight="1">
      <c r="A615" s="37"/>
      <c r="B615" s="38"/>
      <c r="C615" s="244" t="s">
        <v>786</v>
      </c>
      <c r="D615" s="244" t="s">
        <v>365</v>
      </c>
      <c r="E615" s="245" t="s">
        <v>787</v>
      </c>
      <c r="F615" s="246" t="s">
        <v>788</v>
      </c>
      <c r="G615" s="247" t="s">
        <v>219</v>
      </c>
      <c r="H615" s="248">
        <v>2.5249999999999999</v>
      </c>
      <c r="I615" s="249"/>
      <c r="J615" s="250">
        <f>ROUND(I615*H615,2)</f>
        <v>0</v>
      </c>
      <c r="K615" s="246" t="s">
        <v>158</v>
      </c>
      <c r="L615" s="251"/>
      <c r="M615" s="252" t="s">
        <v>21</v>
      </c>
      <c r="N615" s="253" t="s">
        <v>45</v>
      </c>
      <c r="O615" s="68"/>
      <c r="P615" s="207">
        <f>O615*H615</f>
        <v>0</v>
      </c>
      <c r="Q615" s="207">
        <v>8.9999999999999998E-4</v>
      </c>
      <c r="R615" s="207">
        <f>Q615*H615</f>
        <v>2.2724999999999998E-3</v>
      </c>
      <c r="S615" s="207">
        <v>0</v>
      </c>
      <c r="T615" s="208">
        <f>S615*H615</f>
        <v>0</v>
      </c>
      <c r="U615" s="37"/>
      <c r="V615" s="37"/>
      <c r="W615" s="37"/>
      <c r="X615" s="37"/>
      <c r="Y615" s="37"/>
      <c r="Z615" s="37"/>
      <c r="AA615" s="37"/>
      <c r="AB615" s="37"/>
      <c r="AC615" s="37"/>
      <c r="AD615" s="37"/>
      <c r="AE615" s="37"/>
      <c r="AR615" s="209" t="s">
        <v>209</v>
      </c>
      <c r="AT615" s="209" t="s">
        <v>365</v>
      </c>
      <c r="AU615" s="209" t="s">
        <v>83</v>
      </c>
      <c r="AY615" s="19" t="s">
        <v>152</v>
      </c>
      <c r="BE615" s="210">
        <f>IF(N615="základní",J615,0)</f>
        <v>0</v>
      </c>
      <c r="BF615" s="210">
        <f>IF(N615="snížená",J615,0)</f>
        <v>0</v>
      </c>
      <c r="BG615" s="210">
        <f>IF(N615="zákl. přenesená",J615,0)</f>
        <v>0</v>
      </c>
      <c r="BH615" s="210">
        <f>IF(N615="sníž. přenesená",J615,0)</f>
        <v>0</v>
      </c>
      <c r="BI615" s="210">
        <f>IF(N615="nulová",J615,0)</f>
        <v>0</v>
      </c>
      <c r="BJ615" s="19" t="s">
        <v>81</v>
      </c>
      <c r="BK615" s="210">
        <f>ROUND(I615*H615,2)</f>
        <v>0</v>
      </c>
      <c r="BL615" s="19" t="s">
        <v>159</v>
      </c>
      <c r="BM615" s="209" t="s">
        <v>789</v>
      </c>
    </row>
    <row r="616" spans="1:65" s="14" customFormat="1">
      <c r="B616" s="222"/>
      <c r="C616" s="223"/>
      <c r="D616" s="213" t="s">
        <v>161</v>
      </c>
      <c r="E616" s="224" t="s">
        <v>21</v>
      </c>
      <c r="F616" s="225" t="s">
        <v>790</v>
      </c>
      <c r="G616" s="223"/>
      <c r="H616" s="226">
        <v>2.2949999999999999</v>
      </c>
      <c r="I616" s="227"/>
      <c r="J616" s="223"/>
      <c r="K616" s="223"/>
      <c r="L616" s="228"/>
      <c r="M616" s="229"/>
      <c r="N616" s="230"/>
      <c r="O616" s="230"/>
      <c r="P616" s="230"/>
      <c r="Q616" s="230"/>
      <c r="R616" s="230"/>
      <c r="S616" s="230"/>
      <c r="T616" s="231"/>
      <c r="AT616" s="232" t="s">
        <v>161</v>
      </c>
      <c r="AU616" s="232" t="s">
        <v>83</v>
      </c>
      <c r="AV616" s="14" t="s">
        <v>83</v>
      </c>
      <c r="AW616" s="14" t="s">
        <v>36</v>
      </c>
      <c r="AX616" s="14" t="s">
        <v>81</v>
      </c>
      <c r="AY616" s="232" t="s">
        <v>152</v>
      </c>
    </row>
    <row r="617" spans="1:65" s="14" customFormat="1">
      <c r="B617" s="222"/>
      <c r="C617" s="223"/>
      <c r="D617" s="213" t="s">
        <v>161</v>
      </c>
      <c r="E617" s="223"/>
      <c r="F617" s="225" t="s">
        <v>791</v>
      </c>
      <c r="G617" s="223"/>
      <c r="H617" s="226">
        <v>2.5249999999999999</v>
      </c>
      <c r="I617" s="227"/>
      <c r="J617" s="223"/>
      <c r="K617" s="223"/>
      <c r="L617" s="228"/>
      <c r="M617" s="229"/>
      <c r="N617" s="230"/>
      <c r="O617" s="230"/>
      <c r="P617" s="230"/>
      <c r="Q617" s="230"/>
      <c r="R617" s="230"/>
      <c r="S617" s="230"/>
      <c r="T617" s="231"/>
      <c r="AT617" s="232" t="s">
        <v>161</v>
      </c>
      <c r="AU617" s="232" t="s">
        <v>83</v>
      </c>
      <c r="AV617" s="14" t="s">
        <v>83</v>
      </c>
      <c r="AW617" s="14" t="s">
        <v>4</v>
      </c>
      <c r="AX617" s="14" t="s">
        <v>81</v>
      </c>
      <c r="AY617" s="232" t="s">
        <v>152</v>
      </c>
    </row>
    <row r="618" spans="1:65" s="12" customFormat="1" ht="22.9" customHeight="1">
      <c r="B618" s="182"/>
      <c r="C618" s="183"/>
      <c r="D618" s="184" t="s">
        <v>73</v>
      </c>
      <c r="E618" s="196" t="s">
        <v>560</v>
      </c>
      <c r="F618" s="196" t="s">
        <v>792</v>
      </c>
      <c r="G618" s="183"/>
      <c r="H618" s="183"/>
      <c r="I618" s="186"/>
      <c r="J618" s="197">
        <f>BK618</f>
        <v>0</v>
      </c>
      <c r="K618" s="183"/>
      <c r="L618" s="188"/>
      <c r="M618" s="189"/>
      <c r="N618" s="190"/>
      <c r="O618" s="190"/>
      <c r="P618" s="191">
        <f>SUM(P619:P703)</f>
        <v>0</v>
      </c>
      <c r="Q618" s="190"/>
      <c r="R618" s="191">
        <f>SUM(R619:R703)</f>
        <v>41.721344979999998</v>
      </c>
      <c r="S618" s="190"/>
      <c r="T618" s="192">
        <f>SUM(T619:T703)</f>
        <v>0</v>
      </c>
      <c r="AR618" s="193" t="s">
        <v>81</v>
      </c>
      <c r="AT618" s="194" t="s">
        <v>73</v>
      </c>
      <c r="AU618" s="194" t="s">
        <v>81</v>
      </c>
      <c r="AY618" s="193" t="s">
        <v>152</v>
      </c>
      <c r="BK618" s="195">
        <f>SUM(BK619:BK703)</f>
        <v>0</v>
      </c>
    </row>
    <row r="619" spans="1:65" s="2" customFormat="1" ht="24" customHeight="1">
      <c r="A619" s="37"/>
      <c r="B619" s="38"/>
      <c r="C619" s="198" t="s">
        <v>793</v>
      </c>
      <c r="D619" s="198" t="s">
        <v>154</v>
      </c>
      <c r="E619" s="199" t="s">
        <v>794</v>
      </c>
      <c r="F619" s="200" t="s">
        <v>795</v>
      </c>
      <c r="G619" s="201" t="s">
        <v>157</v>
      </c>
      <c r="H619" s="202">
        <v>4.5460000000000003</v>
      </c>
      <c r="I619" s="203"/>
      <c r="J619" s="204">
        <f>ROUND(I619*H619,2)</f>
        <v>0</v>
      </c>
      <c r="K619" s="200" t="s">
        <v>158</v>
      </c>
      <c r="L619" s="42"/>
      <c r="M619" s="205" t="s">
        <v>21</v>
      </c>
      <c r="N619" s="206" t="s">
        <v>45</v>
      </c>
      <c r="O619" s="68"/>
      <c r="P619" s="207">
        <f>O619*H619</f>
        <v>0</v>
      </c>
      <c r="Q619" s="207">
        <v>2.45329</v>
      </c>
      <c r="R619" s="207">
        <f>Q619*H619</f>
        <v>11.15265634</v>
      </c>
      <c r="S619" s="207">
        <v>0</v>
      </c>
      <c r="T619" s="208">
        <f>S619*H619</f>
        <v>0</v>
      </c>
      <c r="U619" s="37"/>
      <c r="V619" s="37"/>
      <c r="W619" s="37"/>
      <c r="X619" s="37"/>
      <c r="Y619" s="37"/>
      <c r="Z619" s="37"/>
      <c r="AA619" s="37"/>
      <c r="AB619" s="37"/>
      <c r="AC619" s="37"/>
      <c r="AD619" s="37"/>
      <c r="AE619" s="37"/>
      <c r="AR619" s="209" t="s">
        <v>159</v>
      </c>
      <c r="AT619" s="209" t="s">
        <v>154</v>
      </c>
      <c r="AU619" s="209" t="s">
        <v>83</v>
      </c>
      <c r="AY619" s="19" t="s">
        <v>152</v>
      </c>
      <c r="BE619" s="210">
        <f>IF(N619="základní",J619,0)</f>
        <v>0</v>
      </c>
      <c r="BF619" s="210">
        <f>IF(N619="snížená",J619,0)</f>
        <v>0</v>
      </c>
      <c r="BG619" s="210">
        <f>IF(N619="zákl. přenesená",J619,0)</f>
        <v>0</v>
      </c>
      <c r="BH619" s="210">
        <f>IF(N619="sníž. přenesená",J619,0)</f>
        <v>0</v>
      </c>
      <c r="BI619" s="210">
        <f>IF(N619="nulová",J619,0)</f>
        <v>0</v>
      </c>
      <c r="BJ619" s="19" t="s">
        <v>81</v>
      </c>
      <c r="BK619" s="210">
        <f>ROUND(I619*H619,2)</f>
        <v>0</v>
      </c>
      <c r="BL619" s="19" t="s">
        <v>159</v>
      </c>
      <c r="BM619" s="209" t="s">
        <v>796</v>
      </c>
    </row>
    <row r="620" spans="1:65" s="13" customFormat="1">
      <c r="B620" s="211"/>
      <c r="C620" s="212"/>
      <c r="D620" s="213" t="s">
        <v>161</v>
      </c>
      <c r="E620" s="214" t="s">
        <v>21</v>
      </c>
      <c r="F620" s="215" t="s">
        <v>797</v>
      </c>
      <c r="G620" s="212"/>
      <c r="H620" s="214" t="s">
        <v>21</v>
      </c>
      <c r="I620" s="216"/>
      <c r="J620" s="212"/>
      <c r="K620" s="212"/>
      <c r="L620" s="217"/>
      <c r="M620" s="218"/>
      <c r="N620" s="219"/>
      <c r="O620" s="219"/>
      <c r="P620" s="219"/>
      <c r="Q620" s="219"/>
      <c r="R620" s="219"/>
      <c r="S620" s="219"/>
      <c r="T620" s="220"/>
      <c r="AT620" s="221" t="s">
        <v>161</v>
      </c>
      <c r="AU620" s="221" t="s">
        <v>83</v>
      </c>
      <c r="AV620" s="13" t="s">
        <v>81</v>
      </c>
      <c r="AW620" s="13" t="s">
        <v>36</v>
      </c>
      <c r="AX620" s="13" t="s">
        <v>74</v>
      </c>
      <c r="AY620" s="221" t="s">
        <v>152</v>
      </c>
    </row>
    <row r="621" spans="1:65" s="13" customFormat="1">
      <c r="B621" s="211"/>
      <c r="C621" s="212"/>
      <c r="D621" s="213" t="s">
        <v>161</v>
      </c>
      <c r="E621" s="214" t="s">
        <v>21</v>
      </c>
      <c r="F621" s="215" t="s">
        <v>798</v>
      </c>
      <c r="G621" s="212"/>
      <c r="H621" s="214" t="s">
        <v>21</v>
      </c>
      <c r="I621" s="216"/>
      <c r="J621" s="212"/>
      <c r="K621" s="212"/>
      <c r="L621" s="217"/>
      <c r="M621" s="218"/>
      <c r="N621" s="219"/>
      <c r="O621" s="219"/>
      <c r="P621" s="219"/>
      <c r="Q621" s="219"/>
      <c r="R621" s="219"/>
      <c r="S621" s="219"/>
      <c r="T621" s="220"/>
      <c r="AT621" s="221" t="s">
        <v>161</v>
      </c>
      <c r="AU621" s="221" t="s">
        <v>83</v>
      </c>
      <c r="AV621" s="13" t="s">
        <v>81</v>
      </c>
      <c r="AW621" s="13" t="s">
        <v>36</v>
      </c>
      <c r="AX621" s="13" t="s">
        <v>74</v>
      </c>
      <c r="AY621" s="221" t="s">
        <v>152</v>
      </c>
    </row>
    <row r="622" spans="1:65" s="14" customFormat="1">
      <c r="B622" s="222"/>
      <c r="C622" s="223"/>
      <c r="D622" s="213" t="s">
        <v>161</v>
      </c>
      <c r="E622" s="224" t="s">
        <v>21</v>
      </c>
      <c r="F622" s="225" t="s">
        <v>799</v>
      </c>
      <c r="G622" s="223"/>
      <c r="H622" s="226">
        <v>1.5209999999999999</v>
      </c>
      <c r="I622" s="227"/>
      <c r="J622" s="223"/>
      <c r="K622" s="223"/>
      <c r="L622" s="228"/>
      <c r="M622" s="229"/>
      <c r="N622" s="230"/>
      <c r="O622" s="230"/>
      <c r="P622" s="230"/>
      <c r="Q622" s="230"/>
      <c r="R622" s="230"/>
      <c r="S622" s="230"/>
      <c r="T622" s="231"/>
      <c r="AT622" s="232" t="s">
        <v>161</v>
      </c>
      <c r="AU622" s="232" t="s">
        <v>83</v>
      </c>
      <c r="AV622" s="14" t="s">
        <v>83</v>
      </c>
      <c r="AW622" s="14" t="s">
        <v>36</v>
      </c>
      <c r="AX622" s="14" t="s">
        <v>74</v>
      </c>
      <c r="AY622" s="232" t="s">
        <v>152</v>
      </c>
    </row>
    <row r="623" spans="1:65" s="14" customFormat="1">
      <c r="B623" s="222"/>
      <c r="C623" s="223"/>
      <c r="D623" s="213" t="s">
        <v>161</v>
      </c>
      <c r="E623" s="224" t="s">
        <v>21</v>
      </c>
      <c r="F623" s="225" t="s">
        <v>800</v>
      </c>
      <c r="G623" s="223"/>
      <c r="H623" s="226">
        <v>0.191</v>
      </c>
      <c r="I623" s="227"/>
      <c r="J623" s="223"/>
      <c r="K623" s="223"/>
      <c r="L623" s="228"/>
      <c r="M623" s="229"/>
      <c r="N623" s="230"/>
      <c r="O623" s="230"/>
      <c r="P623" s="230"/>
      <c r="Q623" s="230"/>
      <c r="R623" s="230"/>
      <c r="S623" s="230"/>
      <c r="T623" s="231"/>
      <c r="AT623" s="232" t="s">
        <v>161</v>
      </c>
      <c r="AU623" s="232" t="s">
        <v>83</v>
      </c>
      <c r="AV623" s="14" t="s">
        <v>83</v>
      </c>
      <c r="AW623" s="14" t="s">
        <v>36</v>
      </c>
      <c r="AX623" s="14" t="s">
        <v>74</v>
      </c>
      <c r="AY623" s="232" t="s">
        <v>152</v>
      </c>
    </row>
    <row r="624" spans="1:65" s="14" customFormat="1">
      <c r="B624" s="222"/>
      <c r="C624" s="223"/>
      <c r="D624" s="213" t="s">
        <v>161</v>
      </c>
      <c r="E624" s="224" t="s">
        <v>21</v>
      </c>
      <c r="F624" s="225" t="s">
        <v>801</v>
      </c>
      <c r="G624" s="223"/>
      <c r="H624" s="226">
        <v>2.2999999999999998</v>
      </c>
      <c r="I624" s="227"/>
      <c r="J624" s="223"/>
      <c r="K624" s="223"/>
      <c r="L624" s="228"/>
      <c r="M624" s="229"/>
      <c r="N624" s="230"/>
      <c r="O624" s="230"/>
      <c r="P624" s="230"/>
      <c r="Q624" s="230"/>
      <c r="R624" s="230"/>
      <c r="S624" s="230"/>
      <c r="T624" s="231"/>
      <c r="AT624" s="232" t="s">
        <v>161</v>
      </c>
      <c r="AU624" s="232" t="s">
        <v>83</v>
      </c>
      <c r="AV624" s="14" t="s">
        <v>83</v>
      </c>
      <c r="AW624" s="14" t="s">
        <v>36</v>
      </c>
      <c r="AX624" s="14" t="s">
        <v>74</v>
      </c>
      <c r="AY624" s="232" t="s">
        <v>152</v>
      </c>
    </row>
    <row r="625" spans="1:65" s="14" customFormat="1">
      <c r="B625" s="222"/>
      <c r="C625" s="223"/>
      <c r="D625" s="213" t="s">
        <v>161</v>
      </c>
      <c r="E625" s="224" t="s">
        <v>21</v>
      </c>
      <c r="F625" s="225" t="s">
        <v>802</v>
      </c>
      <c r="G625" s="223"/>
      <c r="H625" s="226">
        <v>0.53400000000000003</v>
      </c>
      <c r="I625" s="227"/>
      <c r="J625" s="223"/>
      <c r="K625" s="223"/>
      <c r="L625" s="228"/>
      <c r="M625" s="229"/>
      <c r="N625" s="230"/>
      <c r="O625" s="230"/>
      <c r="P625" s="230"/>
      <c r="Q625" s="230"/>
      <c r="R625" s="230"/>
      <c r="S625" s="230"/>
      <c r="T625" s="231"/>
      <c r="AT625" s="232" t="s">
        <v>161</v>
      </c>
      <c r="AU625" s="232" t="s">
        <v>83</v>
      </c>
      <c r="AV625" s="14" t="s">
        <v>83</v>
      </c>
      <c r="AW625" s="14" t="s">
        <v>36</v>
      </c>
      <c r="AX625" s="14" t="s">
        <v>74</v>
      </c>
      <c r="AY625" s="232" t="s">
        <v>152</v>
      </c>
    </row>
    <row r="626" spans="1:65" s="15" customFormat="1">
      <c r="B626" s="233"/>
      <c r="C626" s="234"/>
      <c r="D626" s="213" t="s">
        <v>161</v>
      </c>
      <c r="E626" s="235" t="s">
        <v>21</v>
      </c>
      <c r="F626" s="236" t="s">
        <v>184</v>
      </c>
      <c r="G626" s="234"/>
      <c r="H626" s="237">
        <v>4.5459999999999994</v>
      </c>
      <c r="I626" s="238"/>
      <c r="J626" s="234"/>
      <c r="K626" s="234"/>
      <c r="L626" s="239"/>
      <c r="M626" s="240"/>
      <c r="N626" s="241"/>
      <c r="O626" s="241"/>
      <c r="P626" s="241"/>
      <c r="Q626" s="241"/>
      <c r="R626" s="241"/>
      <c r="S626" s="241"/>
      <c r="T626" s="242"/>
      <c r="AT626" s="243" t="s">
        <v>161</v>
      </c>
      <c r="AU626" s="243" t="s">
        <v>83</v>
      </c>
      <c r="AV626" s="15" t="s">
        <v>159</v>
      </c>
      <c r="AW626" s="15" t="s">
        <v>36</v>
      </c>
      <c r="AX626" s="15" t="s">
        <v>81</v>
      </c>
      <c r="AY626" s="243" t="s">
        <v>152</v>
      </c>
    </row>
    <row r="627" spans="1:65" s="2" customFormat="1" ht="24" customHeight="1">
      <c r="A627" s="37"/>
      <c r="B627" s="38"/>
      <c r="C627" s="198" t="s">
        <v>803</v>
      </c>
      <c r="D627" s="198" t="s">
        <v>154</v>
      </c>
      <c r="E627" s="199" t="s">
        <v>804</v>
      </c>
      <c r="F627" s="200" t="s">
        <v>805</v>
      </c>
      <c r="G627" s="201" t="s">
        <v>157</v>
      </c>
      <c r="H627" s="202">
        <v>4.5460000000000003</v>
      </c>
      <c r="I627" s="203"/>
      <c r="J627" s="204">
        <f>ROUND(I627*H627,2)</f>
        <v>0</v>
      </c>
      <c r="K627" s="200" t="s">
        <v>158</v>
      </c>
      <c r="L627" s="42"/>
      <c r="M627" s="205" t="s">
        <v>21</v>
      </c>
      <c r="N627" s="206" t="s">
        <v>45</v>
      </c>
      <c r="O627" s="68"/>
      <c r="P627" s="207">
        <f>O627*H627</f>
        <v>0</v>
      </c>
      <c r="Q627" s="207">
        <v>0</v>
      </c>
      <c r="R627" s="207">
        <f>Q627*H627</f>
        <v>0</v>
      </c>
      <c r="S627" s="207">
        <v>0</v>
      </c>
      <c r="T627" s="208">
        <f>S627*H627</f>
        <v>0</v>
      </c>
      <c r="U627" s="37"/>
      <c r="V627" s="37"/>
      <c r="W627" s="37"/>
      <c r="X627" s="37"/>
      <c r="Y627" s="37"/>
      <c r="Z627" s="37"/>
      <c r="AA627" s="37"/>
      <c r="AB627" s="37"/>
      <c r="AC627" s="37"/>
      <c r="AD627" s="37"/>
      <c r="AE627" s="37"/>
      <c r="AR627" s="209" t="s">
        <v>159</v>
      </c>
      <c r="AT627" s="209" t="s">
        <v>154</v>
      </c>
      <c r="AU627" s="209" t="s">
        <v>83</v>
      </c>
      <c r="AY627" s="19" t="s">
        <v>152</v>
      </c>
      <c r="BE627" s="210">
        <f>IF(N627="základní",J627,0)</f>
        <v>0</v>
      </c>
      <c r="BF627" s="210">
        <f>IF(N627="snížená",J627,0)</f>
        <v>0</v>
      </c>
      <c r="BG627" s="210">
        <f>IF(N627="zákl. přenesená",J627,0)</f>
        <v>0</v>
      </c>
      <c r="BH627" s="210">
        <f>IF(N627="sníž. přenesená",J627,0)</f>
        <v>0</v>
      </c>
      <c r="BI627" s="210">
        <f>IF(N627="nulová",J627,0)</f>
        <v>0</v>
      </c>
      <c r="BJ627" s="19" t="s">
        <v>81</v>
      </c>
      <c r="BK627" s="210">
        <f>ROUND(I627*H627,2)</f>
        <v>0</v>
      </c>
      <c r="BL627" s="19" t="s">
        <v>159</v>
      </c>
      <c r="BM627" s="209" t="s">
        <v>806</v>
      </c>
    </row>
    <row r="628" spans="1:65" s="13" customFormat="1">
      <c r="B628" s="211"/>
      <c r="C628" s="212"/>
      <c r="D628" s="213" t="s">
        <v>161</v>
      </c>
      <c r="E628" s="214" t="s">
        <v>21</v>
      </c>
      <c r="F628" s="215" t="s">
        <v>797</v>
      </c>
      <c r="G628" s="212"/>
      <c r="H628" s="214" t="s">
        <v>21</v>
      </c>
      <c r="I628" s="216"/>
      <c r="J628" s="212"/>
      <c r="K628" s="212"/>
      <c r="L628" s="217"/>
      <c r="M628" s="218"/>
      <c r="N628" s="219"/>
      <c r="O628" s="219"/>
      <c r="P628" s="219"/>
      <c r="Q628" s="219"/>
      <c r="R628" s="219"/>
      <c r="S628" s="219"/>
      <c r="T628" s="220"/>
      <c r="AT628" s="221" t="s">
        <v>161</v>
      </c>
      <c r="AU628" s="221" t="s">
        <v>83</v>
      </c>
      <c r="AV628" s="13" t="s">
        <v>81</v>
      </c>
      <c r="AW628" s="13" t="s">
        <v>36</v>
      </c>
      <c r="AX628" s="13" t="s">
        <v>74</v>
      </c>
      <c r="AY628" s="221" t="s">
        <v>152</v>
      </c>
    </row>
    <row r="629" spans="1:65" s="13" customFormat="1">
      <c r="B629" s="211"/>
      <c r="C629" s="212"/>
      <c r="D629" s="213" t="s">
        <v>161</v>
      </c>
      <c r="E629" s="214" t="s">
        <v>21</v>
      </c>
      <c r="F629" s="215" t="s">
        <v>798</v>
      </c>
      <c r="G629" s="212"/>
      <c r="H629" s="214" t="s">
        <v>21</v>
      </c>
      <c r="I629" s="216"/>
      <c r="J629" s="212"/>
      <c r="K629" s="212"/>
      <c r="L629" s="217"/>
      <c r="M629" s="218"/>
      <c r="N629" s="219"/>
      <c r="O629" s="219"/>
      <c r="P629" s="219"/>
      <c r="Q629" s="219"/>
      <c r="R629" s="219"/>
      <c r="S629" s="219"/>
      <c r="T629" s="220"/>
      <c r="AT629" s="221" t="s">
        <v>161</v>
      </c>
      <c r="AU629" s="221" t="s">
        <v>83</v>
      </c>
      <c r="AV629" s="13" t="s">
        <v>81</v>
      </c>
      <c r="AW629" s="13" t="s">
        <v>36</v>
      </c>
      <c r="AX629" s="13" t="s">
        <v>74</v>
      </c>
      <c r="AY629" s="221" t="s">
        <v>152</v>
      </c>
    </row>
    <row r="630" spans="1:65" s="14" customFormat="1">
      <c r="B630" s="222"/>
      <c r="C630" s="223"/>
      <c r="D630" s="213" t="s">
        <v>161</v>
      </c>
      <c r="E630" s="224" t="s">
        <v>21</v>
      </c>
      <c r="F630" s="225" t="s">
        <v>799</v>
      </c>
      <c r="G630" s="223"/>
      <c r="H630" s="226">
        <v>1.5209999999999999</v>
      </c>
      <c r="I630" s="227"/>
      <c r="J630" s="223"/>
      <c r="K630" s="223"/>
      <c r="L630" s="228"/>
      <c r="M630" s="229"/>
      <c r="N630" s="230"/>
      <c r="O630" s="230"/>
      <c r="P630" s="230"/>
      <c r="Q630" s="230"/>
      <c r="R630" s="230"/>
      <c r="S630" s="230"/>
      <c r="T630" s="231"/>
      <c r="AT630" s="232" t="s">
        <v>161</v>
      </c>
      <c r="AU630" s="232" t="s">
        <v>83</v>
      </c>
      <c r="AV630" s="14" t="s">
        <v>83</v>
      </c>
      <c r="AW630" s="14" t="s">
        <v>36</v>
      </c>
      <c r="AX630" s="14" t="s">
        <v>74</v>
      </c>
      <c r="AY630" s="232" t="s">
        <v>152</v>
      </c>
    </row>
    <row r="631" spans="1:65" s="14" customFormat="1">
      <c r="B631" s="222"/>
      <c r="C631" s="223"/>
      <c r="D631" s="213" t="s">
        <v>161</v>
      </c>
      <c r="E631" s="224" t="s">
        <v>21</v>
      </c>
      <c r="F631" s="225" t="s">
        <v>800</v>
      </c>
      <c r="G631" s="223"/>
      <c r="H631" s="226">
        <v>0.191</v>
      </c>
      <c r="I631" s="227"/>
      <c r="J631" s="223"/>
      <c r="K631" s="223"/>
      <c r="L631" s="228"/>
      <c r="M631" s="229"/>
      <c r="N631" s="230"/>
      <c r="O631" s="230"/>
      <c r="P631" s="230"/>
      <c r="Q631" s="230"/>
      <c r="R631" s="230"/>
      <c r="S631" s="230"/>
      <c r="T631" s="231"/>
      <c r="AT631" s="232" t="s">
        <v>161</v>
      </c>
      <c r="AU631" s="232" t="s">
        <v>83</v>
      </c>
      <c r="AV631" s="14" t="s">
        <v>83</v>
      </c>
      <c r="AW631" s="14" t="s">
        <v>36</v>
      </c>
      <c r="AX631" s="14" t="s">
        <v>74</v>
      </c>
      <c r="AY631" s="232" t="s">
        <v>152</v>
      </c>
    </row>
    <row r="632" spans="1:65" s="14" customFormat="1">
      <c r="B632" s="222"/>
      <c r="C632" s="223"/>
      <c r="D632" s="213" t="s">
        <v>161</v>
      </c>
      <c r="E632" s="224" t="s">
        <v>21</v>
      </c>
      <c r="F632" s="225" t="s">
        <v>801</v>
      </c>
      <c r="G632" s="223"/>
      <c r="H632" s="226">
        <v>2.2999999999999998</v>
      </c>
      <c r="I632" s="227"/>
      <c r="J632" s="223"/>
      <c r="K632" s="223"/>
      <c r="L632" s="228"/>
      <c r="M632" s="229"/>
      <c r="N632" s="230"/>
      <c r="O632" s="230"/>
      <c r="P632" s="230"/>
      <c r="Q632" s="230"/>
      <c r="R632" s="230"/>
      <c r="S632" s="230"/>
      <c r="T632" s="231"/>
      <c r="AT632" s="232" t="s">
        <v>161</v>
      </c>
      <c r="AU632" s="232" t="s">
        <v>83</v>
      </c>
      <c r="AV632" s="14" t="s">
        <v>83</v>
      </c>
      <c r="AW632" s="14" t="s">
        <v>36</v>
      </c>
      <c r="AX632" s="14" t="s">
        <v>74</v>
      </c>
      <c r="AY632" s="232" t="s">
        <v>152</v>
      </c>
    </row>
    <row r="633" spans="1:65" s="14" customFormat="1">
      <c r="B633" s="222"/>
      <c r="C633" s="223"/>
      <c r="D633" s="213" t="s">
        <v>161</v>
      </c>
      <c r="E633" s="224" t="s">
        <v>21</v>
      </c>
      <c r="F633" s="225" t="s">
        <v>802</v>
      </c>
      <c r="G633" s="223"/>
      <c r="H633" s="226">
        <v>0.53400000000000003</v>
      </c>
      <c r="I633" s="227"/>
      <c r="J633" s="223"/>
      <c r="K633" s="223"/>
      <c r="L633" s="228"/>
      <c r="M633" s="229"/>
      <c r="N633" s="230"/>
      <c r="O633" s="230"/>
      <c r="P633" s="230"/>
      <c r="Q633" s="230"/>
      <c r="R633" s="230"/>
      <c r="S633" s="230"/>
      <c r="T633" s="231"/>
      <c r="AT633" s="232" t="s">
        <v>161</v>
      </c>
      <c r="AU633" s="232" t="s">
        <v>83</v>
      </c>
      <c r="AV633" s="14" t="s">
        <v>83</v>
      </c>
      <c r="AW633" s="14" t="s">
        <v>36</v>
      </c>
      <c r="AX633" s="14" t="s">
        <v>74</v>
      </c>
      <c r="AY633" s="232" t="s">
        <v>152</v>
      </c>
    </row>
    <row r="634" spans="1:65" s="15" customFormat="1">
      <c r="B634" s="233"/>
      <c r="C634" s="234"/>
      <c r="D634" s="213" t="s">
        <v>161</v>
      </c>
      <c r="E634" s="235" t="s">
        <v>21</v>
      </c>
      <c r="F634" s="236" t="s">
        <v>184</v>
      </c>
      <c r="G634" s="234"/>
      <c r="H634" s="237">
        <v>4.5459999999999994</v>
      </c>
      <c r="I634" s="238"/>
      <c r="J634" s="234"/>
      <c r="K634" s="234"/>
      <c r="L634" s="239"/>
      <c r="M634" s="240"/>
      <c r="N634" s="241"/>
      <c r="O634" s="241"/>
      <c r="P634" s="241"/>
      <c r="Q634" s="241"/>
      <c r="R634" s="241"/>
      <c r="S634" s="241"/>
      <c r="T634" s="242"/>
      <c r="AT634" s="243" t="s">
        <v>161</v>
      </c>
      <c r="AU634" s="243" t="s">
        <v>83</v>
      </c>
      <c r="AV634" s="15" t="s">
        <v>159</v>
      </c>
      <c r="AW634" s="15" t="s">
        <v>36</v>
      </c>
      <c r="AX634" s="15" t="s">
        <v>81</v>
      </c>
      <c r="AY634" s="243" t="s">
        <v>152</v>
      </c>
    </row>
    <row r="635" spans="1:65" s="2" customFormat="1" ht="36" customHeight="1">
      <c r="A635" s="37"/>
      <c r="B635" s="38"/>
      <c r="C635" s="198" t="s">
        <v>807</v>
      </c>
      <c r="D635" s="198" t="s">
        <v>154</v>
      </c>
      <c r="E635" s="199" t="s">
        <v>808</v>
      </c>
      <c r="F635" s="200" t="s">
        <v>809</v>
      </c>
      <c r="G635" s="201" t="s">
        <v>157</v>
      </c>
      <c r="H635" s="202">
        <v>4.5460000000000003</v>
      </c>
      <c r="I635" s="203"/>
      <c r="J635" s="204">
        <f>ROUND(I635*H635,2)</f>
        <v>0</v>
      </c>
      <c r="K635" s="200" t="s">
        <v>158</v>
      </c>
      <c r="L635" s="42"/>
      <c r="M635" s="205" t="s">
        <v>21</v>
      </c>
      <c r="N635" s="206" t="s">
        <v>45</v>
      </c>
      <c r="O635" s="68"/>
      <c r="P635" s="207">
        <f>O635*H635</f>
        <v>0</v>
      </c>
      <c r="Q635" s="207">
        <v>0</v>
      </c>
      <c r="R635" s="207">
        <f>Q635*H635</f>
        <v>0</v>
      </c>
      <c r="S635" s="207">
        <v>0</v>
      </c>
      <c r="T635" s="208">
        <f>S635*H635</f>
        <v>0</v>
      </c>
      <c r="U635" s="37"/>
      <c r="V635" s="37"/>
      <c r="W635" s="37"/>
      <c r="X635" s="37"/>
      <c r="Y635" s="37"/>
      <c r="Z635" s="37"/>
      <c r="AA635" s="37"/>
      <c r="AB635" s="37"/>
      <c r="AC635" s="37"/>
      <c r="AD635" s="37"/>
      <c r="AE635" s="37"/>
      <c r="AR635" s="209" t="s">
        <v>159</v>
      </c>
      <c r="AT635" s="209" t="s">
        <v>154</v>
      </c>
      <c r="AU635" s="209" t="s">
        <v>83</v>
      </c>
      <c r="AY635" s="19" t="s">
        <v>152</v>
      </c>
      <c r="BE635" s="210">
        <f>IF(N635="základní",J635,0)</f>
        <v>0</v>
      </c>
      <c r="BF635" s="210">
        <f>IF(N635="snížená",J635,0)</f>
        <v>0</v>
      </c>
      <c r="BG635" s="210">
        <f>IF(N635="zákl. přenesená",J635,0)</f>
        <v>0</v>
      </c>
      <c r="BH635" s="210">
        <f>IF(N635="sníž. přenesená",J635,0)</f>
        <v>0</v>
      </c>
      <c r="BI635" s="210">
        <f>IF(N635="nulová",J635,0)</f>
        <v>0</v>
      </c>
      <c r="BJ635" s="19" t="s">
        <v>81</v>
      </c>
      <c r="BK635" s="210">
        <f>ROUND(I635*H635,2)</f>
        <v>0</v>
      </c>
      <c r="BL635" s="19" t="s">
        <v>159</v>
      </c>
      <c r="BM635" s="209" t="s">
        <v>810</v>
      </c>
    </row>
    <row r="636" spans="1:65" s="13" customFormat="1">
      <c r="B636" s="211"/>
      <c r="C636" s="212"/>
      <c r="D636" s="213" t="s">
        <v>161</v>
      </c>
      <c r="E636" s="214" t="s">
        <v>21</v>
      </c>
      <c r="F636" s="215" t="s">
        <v>797</v>
      </c>
      <c r="G636" s="212"/>
      <c r="H636" s="214" t="s">
        <v>21</v>
      </c>
      <c r="I636" s="216"/>
      <c r="J636" s="212"/>
      <c r="K636" s="212"/>
      <c r="L636" s="217"/>
      <c r="M636" s="218"/>
      <c r="N636" s="219"/>
      <c r="O636" s="219"/>
      <c r="P636" s="219"/>
      <c r="Q636" s="219"/>
      <c r="R636" s="219"/>
      <c r="S636" s="219"/>
      <c r="T636" s="220"/>
      <c r="AT636" s="221" t="s">
        <v>161</v>
      </c>
      <c r="AU636" s="221" t="s">
        <v>83</v>
      </c>
      <c r="AV636" s="13" t="s">
        <v>81</v>
      </c>
      <c r="AW636" s="13" t="s">
        <v>36</v>
      </c>
      <c r="AX636" s="13" t="s">
        <v>74</v>
      </c>
      <c r="AY636" s="221" t="s">
        <v>152</v>
      </c>
    </row>
    <row r="637" spans="1:65" s="13" customFormat="1">
      <c r="B637" s="211"/>
      <c r="C637" s="212"/>
      <c r="D637" s="213" t="s">
        <v>161</v>
      </c>
      <c r="E637" s="214" t="s">
        <v>21</v>
      </c>
      <c r="F637" s="215" t="s">
        <v>798</v>
      </c>
      <c r="G637" s="212"/>
      <c r="H637" s="214" t="s">
        <v>21</v>
      </c>
      <c r="I637" s="216"/>
      <c r="J637" s="212"/>
      <c r="K637" s="212"/>
      <c r="L637" s="217"/>
      <c r="M637" s="218"/>
      <c r="N637" s="219"/>
      <c r="O637" s="219"/>
      <c r="P637" s="219"/>
      <c r="Q637" s="219"/>
      <c r="R637" s="219"/>
      <c r="S637" s="219"/>
      <c r="T637" s="220"/>
      <c r="AT637" s="221" t="s">
        <v>161</v>
      </c>
      <c r="AU637" s="221" t="s">
        <v>83</v>
      </c>
      <c r="AV637" s="13" t="s">
        <v>81</v>
      </c>
      <c r="AW637" s="13" t="s">
        <v>36</v>
      </c>
      <c r="AX637" s="13" t="s">
        <v>74</v>
      </c>
      <c r="AY637" s="221" t="s">
        <v>152</v>
      </c>
    </row>
    <row r="638" spans="1:65" s="14" customFormat="1">
      <c r="B638" s="222"/>
      <c r="C638" s="223"/>
      <c r="D638" s="213" t="s">
        <v>161</v>
      </c>
      <c r="E638" s="224" t="s">
        <v>21</v>
      </c>
      <c r="F638" s="225" t="s">
        <v>799</v>
      </c>
      <c r="G638" s="223"/>
      <c r="H638" s="226">
        <v>1.5209999999999999</v>
      </c>
      <c r="I638" s="227"/>
      <c r="J638" s="223"/>
      <c r="K638" s="223"/>
      <c r="L638" s="228"/>
      <c r="M638" s="229"/>
      <c r="N638" s="230"/>
      <c r="O638" s="230"/>
      <c r="P638" s="230"/>
      <c r="Q638" s="230"/>
      <c r="R638" s="230"/>
      <c r="S638" s="230"/>
      <c r="T638" s="231"/>
      <c r="AT638" s="232" t="s">
        <v>161</v>
      </c>
      <c r="AU638" s="232" t="s">
        <v>83</v>
      </c>
      <c r="AV638" s="14" t="s">
        <v>83</v>
      </c>
      <c r="AW638" s="14" t="s">
        <v>36</v>
      </c>
      <c r="AX638" s="14" t="s">
        <v>74</v>
      </c>
      <c r="AY638" s="232" t="s">
        <v>152</v>
      </c>
    </row>
    <row r="639" spans="1:65" s="14" customFormat="1">
      <c r="B639" s="222"/>
      <c r="C639" s="223"/>
      <c r="D639" s="213" t="s">
        <v>161</v>
      </c>
      <c r="E639" s="224" t="s">
        <v>21</v>
      </c>
      <c r="F639" s="225" t="s">
        <v>800</v>
      </c>
      <c r="G639" s="223"/>
      <c r="H639" s="226">
        <v>0.191</v>
      </c>
      <c r="I639" s="227"/>
      <c r="J639" s="223"/>
      <c r="K639" s="223"/>
      <c r="L639" s="228"/>
      <c r="M639" s="229"/>
      <c r="N639" s="230"/>
      <c r="O639" s="230"/>
      <c r="P639" s="230"/>
      <c r="Q639" s="230"/>
      <c r="R639" s="230"/>
      <c r="S639" s="230"/>
      <c r="T639" s="231"/>
      <c r="AT639" s="232" t="s">
        <v>161</v>
      </c>
      <c r="AU639" s="232" t="s">
        <v>83</v>
      </c>
      <c r="AV639" s="14" t="s">
        <v>83</v>
      </c>
      <c r="AW639" s="14" t="s">
        <v>36</v>
      </c>
      <c r="AX639" s="14" t="s">
        <v>74</v>
      </c>
      <c r="AY639" s="232" t="s">
        <v>152</v>
      </c>
    </row>
    <row r="640" spans="1:65" s="14" customFormat="1">
      <c r="B640" s="222"/>
      <c r="C640" s="223"/>
      <c r="D640" s="213" t="s">
        <v>161</v>
      </c>
      <c r="E640" s="224" t="s">
        <v>21</v>
      </c>
      <c r="F640" s="225" t="s">
        <v>801</v>
      </c>
      <c r="G640" s="223"/>
      <c r="H640" s="226">
        <v>2.2999999999999998</v>
      </c>
      <c r="I640" s="227"/>
      <c r="J640" s="223"/>
      <c r="K640" s="223"/>
      <c r="L640" s="228"/>
      <c r="M640" s="229"/>
      <c r="N640" s="230"/>
      <c r="O640" s="230"/>
      <c r="P640" s="230"/>
      <c r="Q640" s="230"/>
      <c r="R640" s="230"/>
      <c r="S640" s="230"/>
      <c r="T640" s="231"/>
      <c r="AT640" s="232" t="s">
        <v>161</v>
      </c>
      <c r="AU640" s="232" t="s">
        <v>83</v>
      </c>
      <c r="AV640" s="14" t="s">
        <v>83</v>
      </c>
      <c r="AW640" s="14" t="s">
        <v>36</v>
      </c>
      <c r="AX640" s="14" t="s">
        <v>74</v>
      </c>
      <c r="AY640" s="232" t="s">
        <v>152</v>
      </c>
    </row>
    <row r="641" spans="1:65" s="14" customFormat="1">
      <c r="B641" s="222"/>
      <c r="C641" s="223"/>
      <c r="D641" s="213" t="s">
        <v>161</v>
      </c>
      <c r="E641" s="224" t="s">
        <v>21</v>
      </c>
      <c r="F641" s="225" t="s">
        <v>802</v>
      </c>
      <c r="G641" s="223"/>
      <c r="H641" s="226">
        <v>0.53400000000000003</v>
      </c>
      <c r="I641" s="227"/>
      <c r="J641" s="223"/>
      <c r="K641" s="223"/>
      <c r="L641" s="228"/>
      <c r="M641" s="229"/>
      <c r="N641" s="230"/>
      <c r="O641" s="230"/>
      <c r="P641" s="230"/>
      <c r="Q641" s="230"/>
      <c r="R641" s="230"/>
      <c r="S641" s="230"/>
      <c r="T641" s="231"/>
      <c r="AT641" s="232" t="s">
        <v>161</v>
      </c>
      <c r="AU641" s="232" t="s">
        <v>83</v>
      </c>
      <c r="AV641" s="14" t="s">
        <v>83</v>
      </c>
      <c r="AW641" s="14" t="s">
        <v>36</v>
      </c>
      <c r="AX641" s="14" t="s">
        <v>74</v>
      </c>
      <c r="AY641" s="232" t="s">
        <v>152</v>
      </c>
    </row>
    <row r="642" spans="1:65" s="15" customFormat="1">
      <c r="B642" s="233"/>
      <c r="C642" s="234"/>
      <c r="D642" s="213" t="s">
        <v>161</v>
      </c>
      <c r="E642" s="235" t="s">
        <v>21</v>
      </c>
      <c r="F642" s="236" t="s">
        <v>184</v>
      </c>
      <c r="G642" s="234"/>
      <c r="H642" s="237">
        <v>4.5459999999999994</v>
      </c>
      <c r="I642" s="238"/>
      <c r="J642" s="234"/>
      <c r="K642" s="234"/>
      <c r="L642" s="239"/>
      <c r="M642" s="240"/>
      <c r="N642" s="241"/>
      <c r="O642" s="241"/>
      <c r="P642" s="241"/>
      <c r="Q642" s="241"/>
      <c r="R642" s="241"/>
      <c r="S642" s="241"/>
      <c r="T642" s="242"/>
      <c r="AT642" s="243" t="s">
        <v>161</v>
      </c>
      <c r="AU642" s="243" t="s">
        <v>83</v>
      </c>
      <c r="AV642" s="15" t="s">
        <v>159</v>
      </c>
      <c r="AW642" s="15" t="s">
        <v>36</v>
      </c>
      <c r="AX642" s="15" t="s">
        <v>81</v>
      </c>
      <c r="AY642" s="243" t="s">
        <v>152</v>
      </c>
    </row>
    <row r="643" spans="1:65" s="2" customFormat="1" ht="24" customHeight="1">
      <c r="A643" s="37"/>
      <c r="B643" s="38"/>
      <c r="C643" s="198" t="s">
        <v>811</v>
      </c>
      <c r="D643" s="198" t="s">
        <v>154</v>
      </c>
      <c r="E643" s="199" t="s">
        <v>812</v>
      </c>
      <c r="F643" s="200" t="s">
        <v>813</v>
      </c>
      <c r="G643" s="201" t="s">
        <v>157</v>
      </c>
      <c r="H643" s="202">
        <v>1.613</v>
      </c>
      <c r="I643" s="203"/>
      <c r="J643" s="204">
        <f>ROUND(I643*H643,2)</f>
        <v>0</v>
      </c>
      <c r="K643" s="200" t="s">
        <v>158</v>
      </c>
      <c r="L643" s="42"/>
      <c r="M643" s="205" t="s">
        <v>21</v>
      </c>
      <c r="N643" s="206" t="s">
        <v>45</v>
      </c>
      <c r="O643" s="68"/>
      <c r="P643" s="207">
        <f>O643*H643</f>
        <v>0</v>
      </c>
      <c r="Q643" s="207">
        <v>0</v>
      </c>
      <c r="R643" s="207">
        <f>Q643*H643</f>
        <v>0</v>
      </c>
      <c r="S643" s="207">
        <v>0</v>
      </c>
      <c r="T643" s="208">
        <f>S643*H643</f>
        <v>0</v>
      </c>
      <c r="U643" s="37"/>
      <c r="V643" s="37"/>
      <c r="W643" s="37"/>
      <c r="X643" s="37"/>
      <c r="Y643" s="37"/>
      <c r="Z643" s="37"/>
      <c r="AA643" s="37"/>
      <c r="AB643" s="37"/>
      <c r="AC643" s="37"/>
      <c r="AD643" s="37"/>
      <c r="AE643" s="37"/>
      <c r="AR643" s="209" t="s">
        <v>159</v>
      </c>
      <c r="AT643" s="209" t="s">
        <v>154</v>
      </c>
      <c r="AU643" s="209" t="s">
        <v>83</v>
      </c>
      <c r="AY643" s="19" t="s">
        <v>152</v>
      </c>
      <c r="BE643" s="210">
        <f>IF(N643="základní",J643,0)</f>
        <v>0</v>
      </c>
      <c r="BF643" s="210">
        <f>IF(N643="snížená",J643,0)</f>
        <v>0</v>
      </c>
      <c r="BG643" s="210">
        <f>IF(N643="zákl. přenesená",J643,0)</f>
        <v>0</v>
      </c>
      <c r="BH643" s="210">
        <f>IF(N643="sníž. přenesená",J643,0)</f>
        <v>0</v>
      </c>
      <c r="BI643" s="210">
        <f>IF(N643="nulová",J643,0)</f>
        <v>0</v>
      </c>
      <c r="BJ643" s="19" t="s">
        <v>81</v>
      </c>
      <c r="BK643" s="210">
        <f>ROUND(I643*H643,2)</f>
        <v>0</v>
      </c>
      <c r="BL643" s="19" t="s">
        <v>159</v>
      </c>
      <c r="BM643" s="209" t="s">
        <v>814</v>
      </c>
    </row>
    <row r="644" spans="1:65" s="13" customFormat="1">
      <c r="B644" s="211"/>
      <c r="C644" s="212"/>
      <c r="D644" s="213" t="s">
        <v>161</v>
      </c>
      <c r="E644" s="214" t="s">
        <v>21</v>
      </c>
      <c r="F644" s="215" t="s">
        <v>797</v>
      </c>
      <c r="G644" s="212"/>
      <c r="H644" s="214" t="s">
        <v>21</v>
      </c>
      <c r="I644" s="216"/>
      <c r="J644" s="212"/>
      <c r="K644" s="212"/>
      <c r="L644" s="217"/>
      <c r="M644" s="218"/>
      <c r="N644" s="219"/>
      <c r="O644" s="219"/>
      <c r="P644" s="219"/>
      <c r="Q644" s="219"/>
      <c r="R644" s="219"/>
      <c r="S644" s="219"/>
      <c r="T644" s="220"/>
      <c r="AT644" s="221" t="s">
        <v>161</v>
      </c>
      <c r="AU644" s="221" t="s">
        <v>83</v>
      </c>
      <c r="AV644" s="13" t="s">
        <v>81</v>
      </c>
      <c r="AW644" s="13" t="s">
        <v>36</v>
      </c>
      <c r="AX644" s="13" t="s">
        <v>74</v>
      </c>
      <c r="AY644" s="221" t="s">
        <v>152</v>
      </c>
    </row>
    <row r="645" spans="1:65" s="13" customFormat="1">
      <c r="B645" s="211"/>
      <c r="C645" s="212"/>
      <c r="D645" s="213" t="s">
        <v>161</v>
      </c>
      <c r="E645" s="214" t="s">
        <v>21</v>
      </c>
      <c r="F645" s="215" t="s">
        <v>798</v>
      </c>
      <c r="G645" s="212"/>
      <c r="H645" s="214" t="s">
        <v>21</v>
      </c>
      <c r="I645" s="216"/>
      <c r="J645" s="212"/>
      <c r="K645" s="212"/>
      <c r="L645" s="217"/>
      <c r="M645" s="218"/>
      <c r="N645" s="219"/>
      <c r="O645" s="219"/>
      <c r="P645" s="219"/>
      <c r="Q645" s="219"/>
      <c r="R645" s="219"/>
      <c r="S645" s="219"/>
      <c r="T645" s="220"/>
      <c r="AT645" s="221" t="s">
        <v>161</v>
      </c>
      <c r="AU645" s="221" t="s">
        <v>83</v>
      </c>
      <c r="AV645" s="13" t="s">
        <v>81</v>
      </c>
      <c r="AW645" s="13" t="s">
        <v>36</v>
      </c>
      <c r="AX645" s="13" t="s">
        <v>74</v>
      </c>
      <c r="AY645" s="221" t="s">
        <v>152</v>
      </c>
    </row>
    <row r="646" spans="1:65" s="14" customFormat="1">
      <c r="B646" s="222"/>
      <c r="C646" s="223"/>
      <c r="D646" s="213" t="s">
        <v>161</v>
      </c>
      <c r="E646" s="224" t="s">
        <v>21</v>
      </c>
      <c r="F646" s="225" t="s">
        <v>815</v>
      </c>
      <c r="G646" s="223"/>
      <c r="H646" s="226">
        <v>0.504</v>
      </c>
      <c r="I646" s="227"/>
      <c r="J646" s="223"/>
      <c r="K646" s="223"/>
      <c r="L646" s="228"/>
      <c r="M646" s="229"/>
      <c r="N646" s="230"/>
      <c r="O646" s="230"/>
      <c r="P646" s="230"/>
      <c r="Q646" s="230"/>
      <c r="R646" s="230"/>
      <c r="S646" s="230"/>
      <c r="T646" s="231"/>
      <c r="AT646" s="232" t="s">
        <v>161</v>
      </c>
      <c r="AU646" s="232" t="s">
        <v>83</v>
      </c>
      <c r="AV646" s="14" t="s">
        <v>83</v>
      </c>
      <c r="AW646" s="14" t="s">
        <v>36</v>
      </c>
      <c r="AX646" s="14" t="s">
        <v>74</v>
      </c>
      <c r="AY646" s="232" t="s">
        <v>152</v>
      </c>
    </row>
    <row r="647" spans="1:65" s="14" customFormat="1">
      <c r="B647" s="222"/>
      <c r="C647" s="223"/>
      <c r="D647" s="213" t="s">
        <v>161</v>
      </c>
      <c r="E647" s="224" t="s">
        <v>21</v>
      </c>
      <c r="F647" s="225" t="s">
        <v>800</v>
      </c>
      <c r="G647" s="223"/>
      <c r="H647" s="226">
        <v>0.191</v>
      </c>
      <c r="I647" s="227"/>
      <c r="J647" s="223"/>
      <c r="K647" s="223"/>
      <c r="L647" s="228"/>
      <c r="M647" s="229"/>
      <c r="N647" s="230"/>
      <c r="O647" s="230"/>
      <c r="P647" s="230"/>
      <c r="Q647" s="230"/>
      <c r="R647" s="230"/>
      <c r="S647" s="230"/>
      <c r="T647" s="231"/>
      <c r="AT647" s="232" t="s">
        <v>161</v>
      </c>
      <c r="AU647" s="232" t="s">
        <v>83</v>
      </c>
      <c r="AV647" s="14" t="s">
        <v>83</v>
      </c>
      <c r="AW647" s="14" t="s">
        <v>36</v>
      </c>
      <c r="AX647" s="14" t="s">
        <v>74</v>
      </c>
      <c r="AY647" s="232" t="s">
        <v>152</v>
      </c>
    </row>
    <row r="648" spans="1:65" s="14" customFormat="1">
      <c r="B648" s="222"/>
      <c r="C648" s="223"/>
      <c r="D648" s="213" t="s">
        <v>161</v>
      </c>
      <c r="E648" s="224" t="s">
        <v>21</v>
      </c>
      <c r="F648" s="225" t="s">
        <v>816</v>
      </c>
      <c r="G648" s="223"/>
      <c r="H648" s="226">
        <v>0.38400000000000001</v>
      </c>
      <c r="I648" s="227"/>
      <c r="J648" s="223"/>
      <c r="K648" s="223"/>
      <c r="L648" s="228"/>
      <c r="M648" s="229"/>
      <c r="N648" s="230"/>
      <c r="O648" s="230"/>
      <c r="P648" s="230"/>
      <c r="Q648" s="230"/>
      <c r="R648" s="230"/>
      <c r="S648" s="230"/>
      <c r="T648" s="231"/>
      <c r="AT648" s="232" t="s">
        <v>161</v>
      </c>
      <c r="AU648" s="232" t="s">
        <v>83</v>
      </c>
      <c r="AV648" s="14" t="s">
        <v>83</v>
      </c>
      <c r="AW648" s="14" t="s">
        <v>36</v>
      </c>
      <c r="AX648" s="14" t="s">
        <v>74</v>
      </c>
      <c r="AY648" s="232" t="s">
        <v>152</v>
      </c>
    </row>
    <row r="649" spans="1:65" s="14" customFormat="1">
      <c r="B649" s="222"/>
      <c r="C649" s="223"/>
      <c r="D649" s="213" t="s">
        <v>161</v>
      </c>
      <c r="E649" s="224" t="s">
        <v>21</v>
      </c>
      <c r="F649" s="225" t="s">
        <v>802</v>
      </c>
      <c r="G649" s="223"/>
      <c r="H649" s="226">
        <v>0.53400000000000003</v>
      </c>
      <c r="I649" s="227"/>
      <c r="J649" s="223"/>
      <c r="K649" s="223"/>
      <c r="L649" s="228"/>
      <c r="M649" s="229"/>
      <c r="N649" s="230"/>
      <c r="O649" s="230"/>
      <c r="P649" s="230"/>
      <c r="Q649" s="230"/>
      <c r="R649" s="230"/>
      <c r="S649" s="230"/>
      <c r="T649" s="231"/>
      <c r="AT649" s="232" t="s">
        <v>161</v>
      </c>
      <c r="AU649" s="232" t="s">
        <v>83</v>
      </c>
      <c r="AV649" s="14" t="s">
        <v>83</v>
      </c>
      <c r="AW649" s="14" t="s">
        <v>36</v>
      </c>
      <c r="AX649" s="14" t="s">
        <v>74</v>
      </c>
      <c r="AY649" s="232" t="s">
        <v>152</v>
      </c>
    </row>
    <row r="650" spans="1:65" s="15" customFormat="1">
      <c r="B650" s="233"/>
      <c r="C650" s="234"/>
      <c r="D650" s="213" t="s">
        <v>161</v>
      </c>
      <c r="E650" s="235" t="s">
        <v>21</v>
      </c>
      <c r="F650" s="236" t="s">
        <v>184</v>
      </c>
      <c r="G650" s="234"/>
      <c r="H650" s="237">
        <v>1.6130000000000002</v>
      </c>
      <c r="I650" s="238"/>
      <c r="J650" s="234"/>
      <c r="K650" s="234"/>
      <c r="L650" s="239"/>
      <c r="M650" s="240"/>
      <c r="N650" s="241"/>
      <c r="O650" s="241"/>
      <c r="P650" s="241"/>
      <c r="Q650" s="241"/>
      <c r="R650" s="241"/>
      <c r="S650" s="241"/>
      <c r="T650" s="242"/>
      <c r="AT650" s="243" t="s">
        <v>161</v>
      </c>
      <c r="AU650" s="243" t="s">
        <v>83</v>
      </c>
      <c r="AV650" s="15" t="s">
        <v>159</v>
      </c>
      <c r="AW650" s="15" t="s">
        <v>36</v>
      </c>
      <c r="AX650" s="15" t="s">
        <v>81</v>
      </c>
      <c r="AY650" s="243" t="s">
        <v>152</v>
      </c>
    </row>
    <row r="651" spans="1:65" s="2" customFormat="1" ht="16.5" customHeight="1">
      <c r="A651" s="37"/>
      <c r="B651" s="38"/>
      <c r="C651" s="198" t="s">
        <v>817</v>
      </c>
      <c r="D651" s="198" t="s">
        <v>154</v>
      </c>
      <c r="E651" s="199" t="s">
        <v>818</v>
      </c>
      <c r="F651" s="200" t="s">
        <v>819</v>
      </c>
      <c r="G651" s="201" t="s">
        <v>199</v>
      </c>
      <c r="H651" s="202">
        <v>0.93600000000000005</v>
      </c>
      <c r="I651" s="203"/>
      <c r="J651" s="204">
        <f>ROUND(I651*H651,2)</f>
        <v>0</v>
      </c>
      <c r="K651" s="200" t="s">
        <v>158</v>
      </c>
      <c r="L651" s="42"/>
      <c r="M651" s="205" t="s">
        <v>21</v>
      </c>
      <c r="N651" s="206" t="s">
        <v>45</v>
      </c>
      <c r="O651" s="68"/>
      <c r="P651" s="207">
        <f>O651*H651</f>
        <v>0</v>
      </c>
      <c r="Q651" s="207">
        <v>1.06277</v>
      </c>
      <c r="R651" s="207">
        <f>Q651*H651</f>
        <v>0.99475272000000003</v>
      </c>
      <c r="S651" s="207">
        <v>0</v>
      </c>
      <c r="T651" s="208">
        <f>S651*H651</f>
        <v>0</v>
      </c>
      <c r="U651" s="37"/>
      <c r="V651" s="37"/>
      <c r="W651" s="37"/>
      <c r="X651" s="37"/>
      <c r="Y651" s="37"/>
      <c r="Z651" s="37"/>
      <c r="AA651" s="37"/>
      <c r="AB651" s="37"/>
      <c r="AC651" s="37"/>
      <c r="AD651" s="37"/>
      <c r="AE651" s="37"/>
      <c r="AR651" s="209" t="s">
        <v>159</v>
      </c>
      <c r="AT651" s="209" t="s">
        <v>154</v>
      </c>
      <c r="AU651" s="209" t="s">
        <v>83</v>
      </c>
      <c r="AY651" s="19" t="s">
        <v>152</v>
      </c>
      <c r="BE651" s="210">
        <f>IF(N651="základní",J651,0)</f>
        <v>0</v>
      </c>
      <c r="BF651" s="210">
        <f>IF(N651="snížená",J651,0)</f>
        <v>0</v>
      </c>
      <c r="BG651" s="210">
        <f>IF(N651="zákl. přenesená",J651,0)</f>
        <v>0</v>
      </c>
      <c r="BH651" s="210">
        <f>IF(N651="sníž. přenesená",J651,0)</f>
        <v>0</v>
      </c>
      <c r="BI651" s="210">
        <f>IF(N651="nulová",J651,0)</f>
        <v>0</v>
      </c>
      <c r="BJ651" s="19" t="s">
        <v>81</v>
      </c>
      <c r="BK651" s="210">
        <f>ROUND(I651*H651,2)</f>
        <v>0</v>
      </c>
      <c r="BL651" s="19" t="s">
        <v>159</v>
      </c>
      <c r="BM651" s="209" t="s">
        <v>820</v>
      </c>
    </row>
    <row r="652" spans="1:65" s="13" customFormat="1">
      <c r="B652" s="211"/>
      <c r="C652" s="212"/>
      <c r="D652" s="213" t="s">
        <v>161</v>
      </c>
      <c r="E652" s="214" t="s">
        <v>21</v>
      </c>
      <c r="F652" s="215" t="s">
        <v>335</v>
      </c>
      <c r="G652" s="212"/>
      <c r="H652" s="214" t="s">
        <v>21</v>
      </c>
      <c r="I652" s="216"/>
      <c r="J652" s="212"/>
      <c r="K652" s="212"/>
      <c r="L652" s="217"/>
      <c r="M652" s="218"/>
      <c r="N652" s="219"/>
      <c r="O652" s="219"/>
      <c r="P652" s="219"/>
      <c r="Q652" s="219"/>
      <c r="R652" s="219"/>
      <c r="S652" s="219"/>
      <c r="T652" s="220"/>
      <c r="AT652" s="221" t="s">
        <v>161</v>
      </c>
      <c r="AU652" s="221" t="s">
        <v>83</v>
      </c>
      <c r="AV652" s="13" t="s">
        <v>81</v>
      </c>
      <c r="AW652" s="13" t="s">
        <v>36</v>
      </c>
      <c r="AX652" s="13" t="s">
        <v>74</v>
      </c>
      <c r="AY652" s="221" t="s">
        <v>152</v>
      </c>
    </row>
    <row r="653" spans="1:65" s="13" customFormat="1">
      <c r="B653" s="211"/>
      <c r="C653" s="212"/>
      <c r="D653" s="213" t="s">
        <v>161</v>
      </c>
      <c r="E653" s="214" t="s">
        <v>21</v>
      </c>
      <c r="F653" s="215" t="s">
        <v>821</v>
      </c>
      <c r="G653" s="212"/>
      <c r="H653" s="214" t="s">
        <v>21</v>
      </c>
      <c r="I653" s="216"/>
      <c r="J653" s="212"/>
      <c r="K653" s="212"/>
      <c r="L653" s="217"/>
      <c r="M653" s="218"/>
      <c r="N653" s="219"/>
      <c r="O653" s="219"/>
      <c r="P653" s="219"/>
      <c r="Q653" s="219"/>
      <c r="R653" s="219"/>
      <c r="S653" s="219"/>
      <c r="T653" s="220"/>
      <c r="AT653" s="221" t="s">
        <v>161</v>
      </c>
      <c r="AU653" s="221" t="s">
        <v>83</v>
      </c>
      <c r="AV653" s="13" t="s">
        <v>81</v>
      </c>
      <c r="AW653" s="13" t="s">
        <v>36</v>
      </c>
      <c r="AX653" s="13" t="s">
        <v>74</v>
      </c>
      <c r="AY653" s="221" t="s">
        <v>152</v>
      </c>
    </row>
    <row r="654" spans="1:65" s="14" customFormat="1">
      <c r="B654" s="222"/>
      <c r="C654" s="223"/>
      <c r="D654" s="213" t="s">
        <v>161</v>
      </c>
      <c r="E654" s="224" t="s">
        <v>21</v>
      </c>
      <c r="F654" s="225" t="s">
        <v>822</v>
      </c>
      <c r="G654" s="223"/>
      <c r="H654" s="226">
        <v>0.152</v>
      </c>
      <c r="I654" s="227"/>
      <c r="J654" s="223"/>
      <c r="K654" s="223"/>
      <c r="L654" s="228"/>
      <c r="M654" s="229"/>
      <c r="N654" s="230"/>
      <c r="O654" s="230"/>
      <c r="P654" s="230"/>
      <c r="Q654" s="230"/>
      <c r="R654" s="230"/>
      <c r="S654" s="230"/>
      <c r="T654" s="231"/>
      <c r="AT654" s="232" t="s">
        <v>161</v>
      </c>
      <c r="AU654" s="232" t="s">
        <v>83</v>
      </c>
      <c r="AV654" s="14" t="s">
        <v>83</v>
      </c>
      <c r="AW654" s="14" t="s">
        <v>36</v>
      </c>
      <c r="AX654" s="14" t="s">
        <v>74</v>
      </c>
      <c r="AY654" s="232" t="s">
        <v>152</v>
      </c>
    </row>
    <row r="655" spans="1:65" s="14" customFormat="1" ht="22.5">
      <c r="B655" s="222"/>
      <c r="C655" s="223"/>
      <c r="D655" s="213" t="s">
        <v>161</v>
      </c>
      <c r="E655" s="224" t="s">
        <v>21</v>
      </c>
      <c r="F655" s="225" t="s">
        <v>823</v>
      </c>
      <c r="G655" s="223"/>
      <c r="H655" s="226">
        <v>0.40100000000000002</v>
      </c>
      <c r="I655" s="227"/>
      <c r="J655" s="223"/>
      <c r="K655" s="223"/>
      <c r="L655" s="228"/>
      <c r="M655" s="229"/>
      <c r="N655" s="230"/>
      <c r="O655" s="230"/>
      <c r="P655" s="230"/>
      <c r="Q655" s="230"/>
      <c r="R655" s="230"/>
      <c r="S655" s="230"/>
      <c r="T655" s="231"/>
      <c r="AT655" s="232" t="s">
        <v>161</v>
      </c>
      <c r="AU655" s="232" t="s">
        <v>83</v>
      </c>
      <c r="AV655" s="14" t="s">
        <v>83</v>
      </c>
      <c r="AW655" s="14" t="s">
        <v>36</v>
      </c>
      <c r="AX655" s="14" t="s">
        <v>74</v>
      </c>
      <c r="AY655" s="232" t="s">
        <v>152</v>
      </c>
    </row>
    <row r="656" spans="1:65" s="14" customFormat="1" ht="22.5">
      <c r="B656" s="222"/>
      <c r="C656" s="223"/>
      <c r="D656" s="213" t="s">
        <v>161</v>
      </c>
      <c r="E656" s="224" t="s">
        <v>21</v>
      </c>
      <c r="F656" s="225" t="s">
        <v>824</v>
      </c>
      <c r="G656" s="223"/>
      <c r="H656" s="226">
        <v>0.13500000000000001</v>
      </c>
      <c r="I656" s="227"/>
      <c r="J656" s="223"/>
      <c r="K656" s="223"/>
      <c r="L656" s="228"/>
      <c r="M656" s="229"/>
      <c r="N656" s="230"/>
      <c r="O656" s="230"/>
      <c r="P656" s="230"/>
      <c r="Q656" s="230"/>
      <c r="R656" s="230"/>
      <c r="S656" s="230"/>
      <c r="T656" s="231"/>
      <c r="AT656" s="232" t="s">
        <v>161</v>
      </c>
      <c r="AU656" s="232" t="s">
        <v>83</v>
      </c>
      <c r="AV656" s="14" t="s">
        <v>83</v>
      </c>
      <c r="AW656" s="14" t="s">
        <v>36</v>
      </c>
      <c r="AX656" s="14" t="s">
        <v>74</v>
      </c>
      <c r="AY656" s="232" t="s">
        <v>152</v>
      </c>
    </row>
    <row r="657" spans="1:65" s="13" customFormat="1">
      <c r="B657" s="211"/>
      <c r="C657" s="212"/>
      <c r="D657" s="213" t="s">
        <v>161</v>
      </c>
      <c r="E657" s="214" t="s">
        <v>21</v>
      </c>
      <c r="F657" s="215" t="s">
        <v>798</v>
      </c>
      <c r="G657" s="212"/>
      <c r="H657" s="214" t="s">
        <v>21</v>
      </c>
      <c r="I657" s="216"/>
      <c r="J657" s="212"/>
      <c r="K657" s="212"/>
      <c r="L657" s="217"/>
      <c r="M657" s="218"/>
      <c r="N657" s="219"/>
      <c r="O657" s="219"/>
      <c r="P657" s="219"/>
      <c r="Q657" s="219"/>
      <c r="R657" s="219"/>
      <c r="S657" s="219"/>
      <c r="T657" s="220"/>
      <c r="AT657" s="221" t="s">
        <v>161</v>
      </c>
      <c r="AU657" s="221" t="s">
        <v>83</v>
      </c>
      <c r="AV657" s="13" t="s">
        <v>81</v>
      </c>
      <c r="AW657" s="13" t="s">
        <v>36</v>
      </c>
      <c r="AX657" s="13" t="s">
        <v>74</v>
      </c>
      <c r="AY657" s="221" t="s">
        <v>152</v>
      </c>
    </row>
    <row r="658" spans="1:65" s="14" customFormat="1" ht="22.5">
      <c r="B658" s="222"/>
      <c r="C658" s="223"/>
      <c r="D658" s="213" t="s">
        <v>161</v>
      </c>
      <c r="E658" s="224" t="s">
        <v>21</v>
      </c>
      <c r="F658" s="225" t="s">
        <v>825</v>
      </c>
      <c r="G658" s="223"/>
      <c r="H658" s="226">
        <v>7.8E-2</v>
      </c>
      <c r="I658" s="227"/>
      <c r="J658" s="223"/>
      <c r="K658" s="223"/>
      <c r="L658" s="228"/>
      <c r="M658" s="229"/>
      <c r="N658" s="230"/>
      <c r="O658" s="230"/>
      <c r="P658" s="230"/>
      <c r="Q658" s="230"/>
      <c r="R658" s="230"/>
      <c r="S658" s="230"/>
      <c r="T658" s="231"/>
      <c r="AT658" s="232" t="s">
        <v>161</v>
      </c>
      <c r="AU658" s="232" t="s">
        <v>83</v>
      </c>
      <c r="AV658" s="14" t="s">
        <v>83</v>
      </c>
      <c r="AW658" s="14" t="s">
        <v>36</v>
      </c>
      <c r="AX658" s="14" t="s">
        <v>74</v>
      </c>
      <c r="AY658" s="232" t="s">
        <v>152</v>
      </c>
    </row>
    <row r="659" spans="1:65" s="14" customFormat="1" ht="22.5">
      <c r="B659" s="222"/>
      <c r="C659" s="223"/>
      <c r="D659" s="213" t="s">
        <v>161</v>
      </c>
      <c r="E659" s="224" t="s">
        <v>21</v>
      </c>
      <c r="F659" s="225" t="s">
        <v>826</v>
      </c>
      <c r="G659" s="223"/>
      <c r="H659" s="226">
        <v>6.2E-2</v>
      </c>
      <c r="I659" s="227"/>
      <c r="J659" s="223"/>
      <c r="K659" s="223"/>
      <c r="L659" s="228"/>
      <c r="M659" s="229"/>
      <c r="N659" s="230"/>
      <c r="O659" s="230"/>
      <c r="P659" s="230"/>
      <c r="Q659" s="230"/>
      <c r="R659" s="230"/>
      <c r="S659" s="230"/>
      <c r="T659" s="231"/>
      <c r="AT659" s="232" t="s">
        <v>161</v>
      </c>
      <c r="AU659" s="232" t="s">
        <v>83</v>
      </c>
      <c r="AV659" s="14" t="s">
        <v>83</v>
      </c>
      <c r="AW659" s="14" t="s">
        <v>36</v>
      </c>
      <c r="AX659" s="14" t="s">
        <v>74</v>
      </c>
      <c r="AY659" s="232" t="s">
        <v>152</v>
      </c>
    </row>
    <row r="660" spans="1:65" s="14" customFormat="1">
      <c r="B660" s="222"/>
      <c r="C660" s="223"/>
      <c r="D660" s="213" t="s">
        <v>161</v>
      </c>
      <c r="E660" s="224" t="s">
        <v>21</v>
      </c>
      <c r="F660" s="225" t="s">
        <v>827</v>
      </c>
      <c r="G660" s="223"/>
      <c r="H660" s="226">
        <v>8.0000000000000002E-3</v>
      </c>
      <c r="I660" s="227"/>
      <c r="J660" s="223"/>
      <c r="K660" s="223"/>
      <c r="L660" s="228"/>
      <c r="M660" s="229"/>
      <c r="N660" s="230"/>
      <c r="O660" s="230"/>
      <c r="P660" s="230"/>
      <c r="Q660" s="230"/>
      <c r="R660" s="230"/>
      <c r="S660" s="230"/>
      <c r="T660" s="231"/>
      <c r="AT660" s="232" t="s">
        <v>161</v>
      </c>
      <c r="AU660" s="232" t="s">
        <v>83</v>
      </c>
      <c r="AV660" s="14" t="s">
        <v>83</v>
      </c>
      <c r="AW660" s="14" t="s">
        <v>36</v>
      </c>
      <c r="AX660" s="14" t="s">
        <v>74</v>
      </c>
      <c r="AY660" s="232" t="s">
        <v>152</v>
      </c>
    </row>
    <row r="661" spans="1:65" s="14" customFormat="1" ht="22.5">
      <c r="B661" s="222"/>
      <c r="C661" s="223"/>
      <c r="D661" s="213" t="s">
        <v>161</v>
      </c>
      <c r="E661" s="224" t="s">
        <v>21</v>
      </c>
      <c r="F661" s="225" t="s">
        <v>828</v>
      </c>
      <c r="G661" s="223"/>
      <c r="H661" s="226">
        <v>7.9000000000000001E-2</v>
      </c>
      <c r="I661" s="227"/>
      <c r="J661" s="223"/>
      <c r="K661" s="223"/>
      <c r="L661" s="228"/>
      <c r="M661" s="229"/>
      <c r="N661" s="230"/>
      <c r="O661" s="230"/>
      <c r="P661" s="230"/>
      <c r="Q661" s="230"/>
      <c r="R661" s="230"/>
      <c r="S661" s="230"/>
      <c r="T661" s="231"/>
      <c r="AT661" s="232" t="s">
        <v>161</v>
      </c>
      <c r="AU661" s="232" t="s">
        <v>83</v>
      </c>
      <c r="AV661" s="14" t="s">
        <v>83</v>
      </c>
      <c r="AW661" s="14" t="s">
        <v>36</v>
      </c>
      <c r="AX661" s="14" t="s">
        <v>74</v>
      </c>
      <c r="AY661" s="232" t="s">
        <v>152</v>
      </c>
    </row>
    <row r="662" spans="1:65" s="14" customFormat="1" ht="22.5">
      <c r="B662" s="222"/>
      <c r="C662" s="223"/>
      <c r="D662" s="213" t="s">
        <v>161</v>
      </c>
      <c r="E662" s="224" t="s">
        <v>21</v>
      </c>
      <c r="F662" s="225" t="s">
        <v>829</v>
      </c>
      <c r="G662" s="223"/>
      <c r="H662" s="226">
        <v>2.1000000000000001E-2</v>
      </c>
      <c r="I662" s="227"/>
      <c r="J662" s="223"/>
      <c r="K662" s="223"/>
      <c r="L662" s="228"/>
      <c r="M662" s="229"/>
      <c r="N662" s="230"/>
      <c r="O662" s="230"/>
      <c r="P662" s="230"/>
      <c r="Q662" s="230"/>
      <c r="R662" s="230"/>
      <c r="S662" s="230"/>
      <c r="T662" s="231"/>
      <c r="AT662" s="232" t="s">
        <v>161</v>
      </c>
      <c r="AU662" s="232" t="s">
        <v>83</v>
      </c>
      <c r="AV662" s="14" t="s">
        <v>83</v>
      </c>
      <c r="AW662" s="14" t="s">
        <v>36</v>
      </c>
      <c r="AX662" s="14" t="s">
        <v>74</v>
      </c>
      <c r="AY662" s="232" t="s">
        <v>152</v>
      </c>
    </row>
    <row r="663" spans="1:65" s="15" customFormat="1">
      <c r="B663" s="233"/>
      <c r="C663" s="234"/>
      <c r="D663" s="213" t="s">
        <v>161</v>
      </c>
      <c r="E663" s="235" t="s">
        <v>21</v>
      </c>
      <c r="F663" s="236" t="s">
        <v>184</v>
      </c>
      <c r="G663" s="234"/>
      <c r="H663" s="237">
        <v>0.93600000000000005</v>
      </c>
      <c r="I663" s="238"/>
      <c r="J663" s="234"/>
      <c r="K663" s="234"/>
      <c r="L663" s="239"/>
      <c r="M663" s="240"/>
      <c r="N663" s="241"/>
      <c r="O663" s="241"/>
      <c r="P663" s="241"/>
      <c r="Q663" s="241"/>
      <c r="R663" s="241"/>
      <c r="S663" s="241"/>
      <c r="T663" s="242"/>
      <c r="AT663" s="243" t="s">
        <v>161</v>
      </c>
      <c r="AU663" s="243" t="s">
        <v>83</v>
      </c>
      <c r="AV663" s="15" t="s">
        <v>159</v>
      </c>
      <c r="AW663" s="15" t="s">
        <v>36</v>
      </c>
      <c r="AX663" s="15" t="s">
        <v>81</v>
      </c>
      <c r="AY663" s="243" t="s">
        <v>152</v>
      </c>
    </row>
    <row r="664" spans="1:65" s="2" customFormat="1" ht="24" customHeight="1">
      <c r="A664" s="37"/>
      <c r="B664" s="38"/>
      <c r="C664" s="198" t="s">
        <v>830</v>
      </c>
      <c r="D664" s="198" t="s">
        <v>154</v>
      </c>
      <c r="E664" s="199" t="s">
        <v>831</v>
      </c>
      <c r="F664" s="200" t="s">
        <v>832</v>
      </c>
      <c r="G664" s="201" t="s">
        <v>219</v>
      </c>
      <c r="H664" s="202">
        <v>14.5</v>
      </c>
      <c r="I664" s="203"/>
      <c r="J664" s="204">
        <f>ROUND(I664*H664,2)</f>
        <v>0</v>
      </c>
      <c r="K664" s="200" t="s">
        <v>158</v>
      </c>
      <c r="L664" s="42"/>
      <c r="M664" s="205" t="s">
        <v>21</v>
      </c>
      <c r="N664" s="206" t="s">
        <v>45</v>
      </c>
      <c r="O664" s="68"/>
      <c r="P664" s="207">
        <f>O664*H664</f>
        <v>0</v>
      </c>
      <c r="Q664" s="207">
        <v>0.105</v>
      </c>
      <c r="R664" s="207">
        <f>Q664*H664</f>
        <v>1.5225</v>
      </c>
      <c r="S664" s="207">
        <v>0</v>
      </c>
      <c r="T664" s="208">
        <f>S664*H664</f>
        <v>0</v>
      </c>
      <c r="U664" s="37"/>
      <c r="V664" s="37"/>
      <c r="W664" s="37"/>
      <c r="X664" s="37"/>
      <c r="Y664" s="37"/>
      <c r="Z664" s="37"/>
      <c r="AA664" s="37"/>
      <c r="AB664" s="37"/>
      <c r="AC664" s="37"/>
      <c r="AD664" s="37"/>
      <c r="AE664" s="37"/>
      <c r="AR664" s="209" t="s">
        <v>159</v>
      </c>
      <c r="AT664" s="209" t="s">
        <v>154</v>
      </c>
      <c r="AU664" s="209" t="s">
        <v>83</v>
      </c>
      <c r="AY664" s="19" t="s">
        <v>152</v>
      </c>
      <c r="BE664" s="210">
        <f>IF(N664="základní",J664,0)</f>
        <v>0</v>
      </c>
      <c r="BF664" s="210">
        <f>IF(N664="snížená",J664,0)</f>
        <v>0</v>
      </c>
      <c r="BG664" s="210">
        <f>IF(N664="zákl. přenesená",J664,0)</f>
        <v>0</v>
      </c>
      <c r="BH664" s="210">
        <f>IF(N664="sníž. přenesená",J664,0)</f>
        <v>0</v>
      </c>
      <c r="BI664" s="210">
        <f>IF(N664="nulová",J664,0)</f>
        <v>0</v>
      </c>
      <c r="BJ664" s="19" t="s">
        <v>81</v>
      </c>
      <c r="BK664" s="210">
        <f>ROUND(I664*H664,2)</f>
        <v>0</v>
      </c>
      <c r="BL664" s="19" t="s">
        <v>159</v>
      </c>
      <c r="BM664" s="209" t="s">
        <v>833</v>
      </c>
    </row>
    <row r="665" spans="1:65" s="13" customFormat="1">
      <c r="B665" s="211"/>
      <c r="C665" s="212"/>
      <c r="D665" s="213" t="s">
        <v>161</v>
      </c>
      <c r="E665" s="214" t="s">
        <v>21</v>
      </c>
      <c r="F665" s="215" t="s">
        <v>834</v>
      </c>
      <c r="G665" s="212"/>
      <c r="H665" s="214" t="s">
        <v>21</v>
      </c>
      <c r="I665" s="216"/>
      <c r="J665" s="212"/>
      <c r="K665" s="212"/>
      <c r="L665" s="217"/>
      <c r="M665" s="218"/>
      <c r="N665" s="219"/>
      <c r="O665" s="219"/>
      <c r="P665" s="219"/>
      <c r="Q665" s="219"/>
      <c r="R665" s="219"/>
      <c r="S665" s="219"/>
      <c r="T665" s="220"/>
      <c r="AT665" s="221" t="s">
        <v>161</v>
      </c>
      <c r="AU665" s="221" t="s">
        <v>83</v>
      </c>
      <c r="AV665" s="13" t="s">
        <v>81</v>
      </c>
      <c r="AW665" s="13" t="s">
        <v>36</v>
      </c>
      <c r="AX665" s="13" t="s">
        <v>74</v>
      </c>
      <c r="AY665" s="221" t="s">
        <v>152</v>
      </c>
    </row>
    <row r="666" spans="1:65" s="13" customFormat="1">
      <c r="B666" s="211"/>
      <c r="C666" s="212"/>
      <c r="D666" s="213" t="s">
        <v>161</v>
      </c>
      <c r="E666" s="214" t="s">
        <v>21</v>
      </c>
      <c r="F666" s="215" t="s">
        <v>798</v>
      </c>
      <c r="G666" s="212"/>
      <c r="H666" s="214" t="s">
        <v>21</v>
      </c>
      <c r="I666" s="216"/>
      <c r="J666" s="212"/>
      <c r="K666" s="212"/>
      <c r="L666" s="217"/>
      <c r="M666" s="218"/>
      <c r="N666" s="219"/>
      <c r="O666" s="219"/>
      <c r="P666" s="219"/>
      <c r="Q666" s="219"/>
      <c r="R666" s="219"/>
      <c r="S666" s="219"/>
      <c r="T666" s="220"/>
      <c r="AT666" s="221" t="s">
        <v>161</v>
      </c>
      <c r="AU666" s="221" t="s">
        <v>83</v>
      </c>
      <c r="AV666" s="13" t="s">
        <v>81</v>
      </c>
      <c r="AW666" s="13" t="s">
        <v>36</v>
      </c>
      <c r="AX666" s="13" t="s">
        <v>74</v>
      </c>
      <c r="AY666" s="221" t="s">
        <v>152</v>
      </c>
    </row>
    <row r="667" spans="1:65" s="14" customFormat="1">
      <c r="B667" s="222"/>
      <c r="C667" s="223"/>
      <c r="D667" s="213" t="s">
        <v>161</v>
      </c>
      <c r="E667" s="224" t="s">
        <v>21</v>
      </c>
      <c r="F667" s="225" t="s">
        <v>835</v>
      </c>
      <c r="G667" s="223"/>
      <c r="H667" s="226">
        <v>14.5</v>
      </c>
      <c r="I667" s="227"/>
      <c r="J667" s="223"/>
      <c r="K667" s="223"/>
      <c r="L667" s="228"/>
      <c r="M667" s="229"/>
      <c r="N667" s="230"/>
      <c r="O667" s="230"/>
      <c r="P667" s="230"/>
      <c r="Q667" s="230"/>
      <c r="R667" s="230"/>
      <c r="S667" s="230"/>
      <c r="T667" s="231"/>
      <c r="AT667" s="232" t="s">
        <v>161</v>
      </c>
      <c r="AU667" s="232" t="s">
        <v>83</v>
      </c>
      <c r="AV667" s="14" t="s">
        <v>83</v>
      </c>
      <c r="AW667" s="14" t="s">
        <v>36</v>
      </c>
      <c r="AX667" s="14" t="s">
        <v>81</v>
      </c>
      <c r="AY667" s="232" t="s">
        <v>152</v>
      </c>
    </row>
    <row r="668" spans="1:65" s="2" customFormat="1" ht="24" customHeight="1">
      <c r="A668" s="37"/>
      <c r="B668" s="38"/>
      <c r="C668" s="198" t="s">
        <v>836</v>
      </c>
      <c r="D668" s="198" t="s">
        <v>154</v>
      </c>
      <c r="E668" s="199" t="s">
        <v>837</v>
      </c>
      <c r="F668" s="200" t="s">
        <v>838</v>
      </c>
      <c r="G668" s="201" t="s">
        <v>157</v>
      </c>
      <c r="H668" s="202">
        <v>7.8680000000000003</v>
      </c>
      <c r="I668" s="203"/>
      <c r="J668" s="204">
        <f>ROUND(I668*H668,2)</f>
        <v>0</v>
      </c>
      <c r="K668" s="200" t="s">
        <v>158</v>
      </c>
      <c r="L668" s="42"/>
      <c r="M668" s="205" t="s">
        <v>21</v>
      </c>
      <c r="N668" s="206" t="s">
        <v>45</v>
      </c>
      <c r="O668" s="68"/>
      <c r="P668" s="207">
        <f>O668*H668</f>
        <v>0</v>
      </c>
      <c r="Q668" s="207">
        <v>2.45329</v>
      </c>
      <c r="R668" s="207">
        <f>Q668*H668</f>
        <v>19.30248572</v>
      </c>
      <c r="S668" s="207">
        <v>0</v>
      </c>
      <c r="T668" s="208">
        <f>S668*H668</f>
        <v>0</v>
      </c>
      <c r="U668" s="37"/>
      <c r="V668" s="37"/>
      <c r="W668" s="37"/>
      <c r="X668" s="37"/>
      <c r="Y668" s="37"/>
      <c r="Z668" s="37"/>
      <c r="AA668" s="37"/>
      <c r="AB668" s="37"/>
      <c r="AC668" s="37"/>
      <c r="AD668" s="37"/>
      <c r="AE668" s="37"/>
      <c r="AR668" s="209" t="s">
        <v>159</v>
      </c>
      <c r="AT668" s="209" t="s">
        <v>154</v>
      </c>
      <c r="AU668" s="209" t="s">
        <v>83</v>
      </c>
      <c r="AY668" s="19" t="s">
        <v>152</v>
      </c>
      <c r="BE668" s="210">
        <f>IF(N668="základní",J668,0)</f>
        <v>0</v>
      </c>
      <c r="BF668" s="210">
        <f>IF(N668="snížená",J668,0)</f>
        <v>0</v>
      </c>
      <c r="BG668" s="210">
        <f>IF(N668="zákl. přenesená",J668,0)</f>
        <v>0</v>
      </c>
      <c r="BH668" s="210">
        <f>IF(N668="sníž. přenesená",J668,0)</f>
        <v>0</v>
      </c>
      <c r="BI668" s="210">
        <f>IF(N668="nulová",J668,0)</f>
        <v>0</v>
      </c>
      <c r="BJ668" s="19" t="s">
        <v>81</v>
      </c>
      <c r="BK668" s="210">
        <f>ROUND(I668*H668,2)</f>
        <v>0</v>
      </c>
      <c r="BL668" s="19" t="s">
        <v>159</v>
      </c>
      <c r="BM668" s="209" t="s">
        <v>839</v>
      </c>
    </row>
    <row r="669" spans="1:65" s="13" customFormat="1">
      <c r="B669" s="211"/>
      <c r="C669" s="212"/>
      <c r="D669" s="213" t="s">
        <v>161</v>
      </c>
      <c r="E669" s="214" t="s">
        <v>21</v>
      </c>
      <c r="F669" s="215" t="s">
        <v>840</v>
      </c>
      <c r="G669" s="212"/>
      <c r="H669" s="214" t="s">
        <v>21</v>
      </c>
      <c r="I669" s="216"/>
      <c r="J669" s="212"/>
      <c r="K669" s="212"/>
      <c r="L669" s="217"/>
      <c r="M669" s="218"/>
      <c r="N669" s="219"/>
      <c r="O669" s="219"/>
      <c r="P669" s="219"/>
      <c r="Q669" s="219"/>
      <c r="R669" s="219"/>
      <c r="S669" s="219"/>
      <c r="T669" s="220"/>
      <c r="AT669" s="221" t="s">
        <v>161</v>
      </c>
      <c r="AU669" s="221" t="s">
        <v>83</v>
      </c>
      <c r="AV669" s="13" t="s">
        <v>81</v>
      </c>
      <c r="AW669" s="13" t="s">
        <v>36</v>
      </c>
      <c r="AX669" s="13" t="s">
        <v>74</v>
      </c>
      <c r="AY669" s="221" t="s">
        <v>152</v>
      </c>
    </row>
    <row r="670" spans="1:65" s="14" customFormat="1" ht="22.5">
      <c r="B670" s="222"/>
      <c r="C670" s="223"/>
      <c r="D670" s="213" t="s">
        <v>161</v>
      </c>
      <c r="E670" s="224" t="s">
        <v>21</v>
      </c>
      <c r="F670" s="225" t="s">
        <v>841</v>
      </c>
      <c r="G670" s="223"/>
      <c r="H670" s="226">
        <v>7.8680000000000003</v>
      </c>
      <c r="I670" s="227"/>
      <c r="J670" s="223"/>
      <c r="K670" s="223"/>
      <c r="L670" s="228"/>
      <c r="M670" s="229"/>
      <c r="N670" s="230"/>
      <c r="O670" s="230"/>
      <c r="P670" s="230"/>
      <c r="Q670" s="230"/>
      <c r="R670" s="230"/>
      <c r="S670" s="230"/>
      <c r="T670" s="231"/>
      <c r="AT670" s="232" t="s">
        <v>161</v>
      </c>
      <c r="AU670" s="232" t="s">
        <v>83</v>
      </c>
      <c r="AV670" s="14" t="s">
        <v>83</v>
      </c>
      <c r="AW670" s="14" t="s">
        <v>36</v>
      </c>
      <c r="AX670" s="14" t="s">
        <v>81</v>
      </c>
      <c r="AY670" s="232" t="s">
        <v>152</v>
      </c>
    </row>
    <row r="671" spans="1:65" s="2" customFormat="1" ht="36" customHeight="1">
      <c r="A671" s="37"/>
      <c r="B671" s="38"/>
      <c r="C671" s="198" t="s">
        <v>842</v>
      </c>
      <c r="D671" s="198" t="s">
        <v>154</v>
      </c>
      <c r="E671" s="199" t="s">
        <v>843</v>
      </c>
      <c r="F671" s="200" t="s">
        <v>844</v>
      </c>
      <c r="G671" s="201" t="s">
        <v>157</v>
      </c>
      <c r="H671" s="202">
        <v>7.8680000000000003</v>
      </c>
      <c r="I671" s="203"/>
      <c r="J671" s="204">
        <f>ROUND(I671*H671,2)</f>
        <v>0</v>
      </c>
      <c r="K671" s="200" t="s">
        <v>158</v>
      </c>
      <c r="L671" s="42"/>
      <c r="M671" s="205" t="s">
        <v>21</v>
      </c>
      <c r="N671" s="206" t="s">
        <v>45</v>
      </c>
      <c r="O671" s="68"/>
      <c r="P671" s="207">
        <f>O671*H671</f>
        <v>0</v>
      </c>
      <c r="Q671" s="207">
        <v>0</v>
      </c>
      <c r="R671" s="207">
        <f>Q671*H671</f>
        <v>0</v>
      </c>
      <c r="S671" s="207">
        <v>0</v>
      </c>
      <c r="T671" s="208">
        <f>S671*H671</f>
        <v>0</v>
      </c>
      <c r="U671" s="37"/>
      <c r="V671" s="37"/>
      <c r="W671" s="37"/>
      <c r="X671" s="37"/>
      <c r="Y671" s="37"/>
      <c r="Z671" s="37"/>
      <c r="AA671" s="37"/>
      <c r="AB671" s="37"/>
      <c r="AC671" s="37"/>
      <c r="AD671" s="37"/>
      <c r="AE671" s="37"/>
      <c r="AR671" s="209" t="s">
        <v>159</v>
      </c>
      <c r="AT671" s="209" t="s">
        <v>154</v>
      </c>
      <c r="AU671" s="209" t="s">
        <v>83</v>
      </c>
      <c r="AY671" s="19" t="s">
        <v>152</v>
      </c>
      <c r="BE671" s="210">
        <f>IF(N671="základní",J671,0)</f>
        <v>0</v>
      </c>
      <c r="BF671" s="210">
        <f>IF(N671="snížená",J671,0)</f>
        <v>0</v>
      </c>
      <c r="BG671" s="210">
        <f>IF(N671="zákl. přenesená",J671,0)</f>
        <v>0</v>
      </c>
      <c r="BH671" s="210">
        <f>IF(N671="sníž. přenesená",J671,0)</f>
        <v>0</v>
      </c>
      <c r="BI671" s="210">
        <f>IF(N671="nulová",J671,0)</f>
        <v>0</v>
      </c>
      <c r="BJ671" s="19" t="s">
        <v>81</v>
      </c>
      <c r="BK671" s="210">
        <f>ROUND(I671*H671,2)</f>
        <v>0</v>
      </c>
      <c r="BL671" s="19" t="s">
        <v>159</v>
      </c>
      <c r="BM671" s="209" t="s">
        <v>845</v>
      </c>
    </row>
    <row r="672" spans="1:65" s="13" customFormat="1">
      <c r="B672" s="211"/>
      <c r="C672" s="212"/>
      <c r="D672" s="213" t="s">
        <v>161</v>
      </c>
      <c r="E672" s="214" t="s">
        <v>21</v>
      </c>
      <c r="F672" s="215" t="s">
        <v>840</v>
      </c>
      <c r="G672" s="212"/>
      <c r="H672" s="214" t="s">
        <v>21</v>
      </c>
      <c r="I672" s="216"/>
      <c r="J672" s="212"/>
      <c r="K672" s="212"/>
      <c r="L672" s="217"/>
      <c r="M672" s="218"/>
      <c r="N672" s="219"/>
      <c r="O672" s="219"/>
      <c r="P672" s="219"/>
      <c r="Q672" s="219"/>
      <c r="R672" s="219"/>
      <c r="S672" s="219"/>
      <c r="T672" s="220"/>
      <c r="AT672" s="221" t="s">
        <v>161</v>
      </c>
      <c r="AU672" s="221" t="s">
        <v>83</v>
      </c>
      <c r="AV672" s="13" t="s">
        <v>81</v>
      </c>
      <c r="AW672" s="13" t="s">
        <v>36</v>
      </c>
      <c r="AX672" s="13" t="s">
        <v>74</v>
      </c>
      <c r="AY672" s="221" t="s">
        <v>152</v>
      </c>
    </row>
    <row r="673" spans="1:65" s="14" customFormat="1" ht="22.5">
      <c r="B673" s="222"/>
      <c r="C673" s="223"/>
      <c r="D673" s="213" t="s">
        <v>161</v>
      </c>
      <c r="E673" s="224" t="s">
        <v>21</v>
      </c>
      <c r="F673" s="225" t="s">
        <v>841</v>
      </c>
      <c r="G673" s="223"/>
      <c r="H673" s="226">
        <v>7.8680000000000003</v>
      </c>
      <c r="I673" s="227"/>
      <c r="J673" s="223"/>
      <c r="K673" s="223"/>
      <c r="L673" s="228"/>
      <c r="M673" s="229"/>
      <c r="N673" s="230"/>
      <c r="O673" s="230"/>
      <c r="P673" s="230"/>
      <c r="Q673" s="230"/>
      <c r="R673" s="230"/>
      <c r="S673" s="230"/>
      <c r="T673" s="231"/>
      <c r="AT673" s="232" t="s">
        <v>161</v>
      </c>
      <c r="AU673" s="232" t="s">
        <v>83</v>
      </c>
      <c r="AV673" s="14" t="s">
        <v>83</v>
      </c>
      <c r="AW673" s="14" t="s">
        <v>36</v>
      </c>
      <c r="AX673" s="14" t="s">
        <v>81</v>
      </c>
      <c r="AY673" s="232" t="s">
        <v>152</v>
      </c>
    </row>
    <row r="674" spans="1:65" s="2" customFormat="1" ht="36" customHeight="1">
      <c r="A674" s="37"/>
      <c r="B674" s="38"/>
      <c r="C674" s="198" t="s">
        <v>846</v>
      </c>
      <c r="D674" s="198" t="s">
        <v>154</v>
      </c>
      <c r="E674" s="199" t="s">
        <v>847</v>
      </c>
      <c r="F674" s="200" t="s">
        <v>848</v>
      </c>
      <c r="G674" s="201" t="s">
        <v>157</v>
      </c>
      <c r="H674" s="202">
        <v>7.8680000000000003</v>
      </c>
      <c r="I674" s="203"/>
      <c r="J674" s="204">
        <f>ROUND(I674*H674,2)</f>
        <v>0</v>
      </c>
      <c r="K674" s="200" t="s">
        <v>158</v>
      </c>
      <c r="L674" s="42"/>
      <c r="M674" s="205" t="s">
        <v>21</v>
      </c>
      <c r="N674" s="206" t="s">
        <v>45</v>
      </c>
      <c r="O674" s="68"/>
      <c r="P674" s="207">
        <f>O674*H674</f>
        <v>0</v>
      </c>
      <c r="Q674" s="207">
        <v>0</v>
      </c>
      <c r="R674" s="207">
        <f>Q674*H674</f>
        <v>0</v>
      </c>
      <c r="S674" s="207">
        <v>0</v>
      </c>
      <c r="T674" s="208">
        <f>S674*H674</f>
        <v>0</v>
      </c>
      <c r="U674" s="37"/>
      <c r="V674" s="37"/>
      <c r="W674" s="37"/>
      <c r="X674" s="37"/>
      <c r="Y674" s="37"/>
      <c r="Z674" s="37"/>
      <c r="AA674" s="37"/>
      <c r="AB674" s="37"/>
      <c r="AC674" s="37"/>
      <c r="AD674" s="37"/>
      <c r="AE674" s="37"/>
      <c r="AR674" s="209" t="s">
        <v>159</v>
      </c>
      <c r="AT674" s="209" t="s">
        <v>154</v>
      </c>
      <c r="AU674" s="209" t="s">
        <v>83</v>
      </c>
      <c r="AY674" s="19" t="s">
        <v>152</v>
      </c>
      <c r="BE674" s="210">
        <f>IF(N674="základní",J674,0)</f>
        <v>0</v>
      </c>
      <c r="BF674" s="210">
        <f>IF(N674="snížená",J674,0)</f>
        <v>0</v>
      </c>
      <c r="BG674" s="210">
        <f>IF(N674="zákl. přenesená",J674,0)</f>
        <v>0</v>
      </c>
      <c r="BH674" s="210">
        <f>IF(N674="sníž. přenesená",J674,0)</f>
        <v>0</v>
      </c>
      <c r="BI674" s="210">
        <f>IF(N674="nulová",J674,0)</f>
        <v>0</v>
      </c>
      <c r="BJ674" s="19" t="s">
        <v>81</v>
      </c>
      <c r="BK674" s="210">
        <f>ROUND(I674*H674,2)</f>
        <v>0</v>
      </c>
      <c r="BL674" s="19" t="s">
        <v>159</v>
      </c>
      <c r="BM674" s="209" t="s">
        <v>849</v>
      </c>
    </row>
    <row r="675" spans="1:65" s="13" customFormat="1">
      <c r="B675" s="211"/>
      <c r="C675" s="212"/>
      <c r="D675" s="213" t="s">
        <v>161</v>
      </c>
      <c r="E675" s="214" t="s">
        <v>21</v>
      </c>
      <c r="F675" s="215" t="s">
        <v>840</v>
      </c>
      <c r="G675" s="212"/>
      <c r="H675" s="214" t="s">
        <v>21</v>
      </c>
      <c r="I675" s="216"/>
      <c r="J675" s="212"/>
      <c r="K675" s="212"/>
      <c r="L675" s="217"/>
      <c r="M675" s="218"/>
      <c r="N675" s="219"/>
      <c r="O675" s="219"/>
      <c r="P675" s="219"/>
      <c r="Q675" s="219"/>
      <c r="R675" s="219"/>
      <c r="S675" s="219"/>
      <c r="T675" s="220"/>
      <c r="AT675" s="221" t="s">
        <v>161</v>
      </c>
      <c r="AU675" s="221" t="s">
        <v>83</v>
      </c>
      <c r="AV675" s="13" t="s">
        <v>81</v>
      </c>
      <c r="AW675" s="13" t="s">
        <v>36</v>
      </c>
      <c r="AX675" s="13" t="s">
        <v>74</v>
      </c>
      <c r="AY675" s="221" t="s">
        <v>152</v>
      </c>
    </row>
    <row r="676" spans="1:65" s="14" customFormat="1" ht="22.5">
      <c r="B676" s="222"/>
      <c r="C676" s="223"/>
      <c r="D676" s="213" t="s">
        <v>161</v>
      </c>
      <c r="E676" s="224" t="s">
        <v>21</v>
      </c>
      <c r="F676" s="225" t="s">
        <v>841</v>
      </c>
      <c r="G676" s="223"/>
      <c r="H676" s="226">
        <v>7.8680000000000003</v>
      </c>
      <c r="I676" s="227"/>
      <c r="J676" s="223"/>
      <c r="K676" s="223"/>
      <c r="L676" s="228"/>
      <c r="M676" s="229"/>
      <c r="N676" s="230"/>
      <c r="O676" s="230"/>
      <c r="P676" s="230"/>
      <c r="Q676" s="230"/>
      <c r="R676" s="230"/>
      <c r="S676" s="230"/>
      <c r="T676" s="231"/>
      <c r="AT676" s="232" t="s">
        <v>161</v>
      </c>
      <c r="AU676" s="232" t="s">
        <v>83</v>
      </c>
      <c r="AV676" s="14" t="s">
        <v>83</v>
      </c>
      <c r="AW676" s="14" t="s">
        <v>36</v>
      </c>
      <c r="AX676" s="14" t="s">
        <v>81</v>
      </c>
      <c r="AY676" s="232" t="s">
        <v>152</v>
      </c>
    </row>
    <row r="677" spans="1:65" s="2" customFormat="1" ht="16.5" customHeight="1">
      <c r="A677" s="37"/>
      <c r="B677" s="38"/>
      <c r="C677" s="198" t="s">
        <v>850</v>
      </c>
      <c r="D677" s="198" t="s">
        <v>154</v>
      </c>
      <c r="E677" s="199" t="s">
        <v>851</v>
      </c>
      <c r="F677" s="200" t="s">
        <v>852</v>
      </c>
      <c r="G677" s="201" t="s">
        <v>219</v>
      </c>
      <c r="H677" s="202">
        <v>2.97</v>
      </c>
      <c r="I677" s="203"/>
      <c r="J677" s="204">
        <f>ROUND(I677*H677,2)</f>
        <v>0</v>
      </c>
      <c r="K677" s="200" t="s">
        <v>158</v>
      </c>
      <c r="L677" s="42"/>
      <c r="M677" s="205" t="s">
        <v>21</v>
      </c>
      <c r="N677" s="206" t="s">
        <v>45</v>
      </c>
      <c r="O677" s="68"/>
      <c r="P677" s="207">
        <f>O677*H677</f>
        <v>0</v>
      </c>
      <c r="Q677" s="207">
        <v>1.3520000000000001E-2</v>
      </c>
      <c r="R677" s="207">
        <f>Q677*H677</f>
        <v>4.0154400000000007E-2</v>
      </c>
      <c r="S677" s="207">
        <v>0</v>
      </c>
      <c r="T677" s="208">
        <f>S677*H677</f>
        <v>0</v>
      </c>
      <c r="U677" s="37"/>
      <c r="V677" s="37"/>
      <c r="W677" s="37"/>
      <c r="X677" s="37"/>
      <c r="Y677" s="37"/>
      <c r="Z677" s="37"/>
      <c r="AA677" s="37"/>
      <c r="AB677" s="37"/>
      <c r="AC677" s="37"/>
      <c r="AD677" s="37"/>
      <c r="AE677" s="37"/>
      <c r="AR677" s="209" t="s">
        <v>159</v>
      </c>
      <c r="AT677" s="209" t="s">
        <v>154</v>
      </c>
      <c r="AU677" s="209" t="s">
        <v>83</v>
      </c>
      <c r="AY677" s="19" t="s">
        <v>152</v>
      </c>
      <c r="BE677" s="210">
        <f>IF(N677="základní",J677,0)</f>
        <v>0</v>
      </c>
      <c r="BF677" s="210">
        <f>IF(N677="snížená",J677,0)</f>
        <v>0</v>
      </c>
      <c r="BG677" s="210">
        <f>IF(N677="zákl. přenesená",J677,0)</f>
        <v>0</v>
      </c>
      <c r="BH677" s="210">
        <f>IF(N677="sníž. přenesená",J677,0)</f>
        <v>0</v>
      </c>
      <c r="BI677" s="210">
        <f>IF(N677="nulová",J677,0)</f>
        <v>0</v>
      </c>
      <c r="BJ677" s="19" t="s">
        <v>81</v>
      </c>
      <c r="BK677" s="210">
        <f>ROUND(I677*H677,2)</f>
        <v>0</v>
      </c>
      <c r="BL677" s="19" t="s">
        <v>159</v>
      </c>
      <c r="BM677" s="209" t="s">
        <v>853</v>
      </c>
    </row>
    <row r="678" spans="1:65" s="14" customFormat="1">
      <c r="B678" s="222"/>
      <c r="C678" s="223"/>
      <c r="D678" s="213" t="s">
        <v>161</v>
      </c>
      <c r="E678" s="224" t="s">
        <v>21</v>
      </c>
      <c r="F678" s="225" t="s">
        <v>854</v>
      </c>
      <c r="G678" s="223"/>
      <c r="H678" s="226">
        <v>1.56</v>
      </c>
      <c r="I678" s="227"/>
      <c r="J678" s="223"/>
      <c r="K678" s="223"/>
      <c r="L678" s="228"/>
      <c r="M678" s="229"/>
      <c r="N678" s="230"/>
      <c r="O678" s="230"/>
      <c r="P678" s="230"/>
      <c r="Q678" s="230"/>
      <c r="R678" s="230"/>
      <c r="S678" s="230"/>
      <c r="T678" s="231"/>
      <c r="AT678" s="232" t="s">
        <v>161</v>
      </c>
      <c r="AU678" s="232" t="s">
        <v>83</v>
      </c>
      <c r="AV678" s="14" t="s">
        <v>83</v>
      </c>
      <c r="AW678" s="14" t="s">
        <v>36</v>
      </c>
      <c r="AX678" s="14" t="s">
        <v>74</v>
      </c>
      <c r="AY678" s="232" t="s">
        <v>152</v>
      </c>
    </row>
    <row r="679" spans="1:65" s="14" customFormat="1" ht="22.5">
      <c r="B679" s="222"/>
      <c r="C679" s="223"/>
      <c r="D679" s="213" t="s">
        <v>161</v>
      </c>
      <c r="E679" s="224" t="s">
        <v>21</v>
      </c>
      <c r="F679" s="225" t="s">
        <v>855</v>
      </c>
      <c r="G679" s="223"/>
      <c r="H679" s="226">
        <v>1.41</v>
      </c>
      <c r="I679" s="227"/>
      <c r="J679" s="223"/>
      <c r="K679" s="223"/>
      <c r="L679" s="228"/>
      <c r="M679" s="229"/>
      <c r="N679" s="230"/>
      <c r="O679" s="230"/>
      <c r="P679" s="230"/>
      <c r="Q679" s="230"/>
      <c r="R679" s="230"/>
      <c r="S679" s="230"/>
      <c r="T679" s="231"/>
      <c r="AT679" s="232" t="s">
        <v>161</v>
      </c>
      <c r="AU679" s="232" t="s">
        <v>83</v>
      </c>
      <c r="AV679" s="14" t="s">
        <v>83</v>
      </c>
      <c r="AW679" s="14" t="s">
        <v>36</v>
      </c>
      <c r="AX679" s="14" t="s">
        <v>74</v>
      </c>
      <c r="AY679" s="232" t="s">
        <v>152</v>
      </c>
    </row>
    <row r="680" spans="1:65" s="15" customFormat="1">
      <c r="B680" s="233"/>
      <c r="C680" s="234"/>
      <c r="D680" s="213" t="s">
        <v>161</v>
      </c>
      <c r="E680" s="235" t="s">
        <v>21</v>
      </c>
      <c r="F680" s="236" t="s">
        <v>184</v>
      </c>
      <c r="G680" s="234"/>
      <c r="H680" s="237">
        <v>2.9699999999999998</v>
      </c>
      <c r="I680" s="238"/>
      <c r="J680" s="234"/>
      <c r="K680" s="234"/>
      <c r="L680" s="239"/>
      <c r="M680" s="240"/>
      <c r="N680" s="241"/>
      <c r="O680" s="241"/>
      <c r="P680" s="241"/>
      <c r="Q680" s="241"/>
      <c r="R680" s="241"/>
      <c r="S680" s="241"/>
      <c r="T680" s="242"/>
      <c r="AT680" s="243" t="s">
        <v>161</v>
      </c>
      <c r="AU680" s="243" t="s">
        <v>83</v>
      </c>
      <c r="AV680" s="15" t="s">
        <v>159</v>
      </c>
      <c r="AW680" s="15" t="s">
        <v>36</v>
      </c>
      <c r="AX680" s="15" t="s">
        <v>81</v>
      </c>
      <c r="AY680" s="243" t="s">
        <v>152</v>
      </c>
    </row>
    <row r="681" spans="1:65" s="2" customFormat="1" ht="16.5" customHeight="1">
      <c r="A681" s="37"/>
      <c r="B681" s="38"/>
      <c r="C681" s="198" t="s">
        <v>856</v>
      </c>
      <c r="D681" s="198" t="s">
        <v>154</v>
      </c>
      <c r="E681" s="199" t="s">
        <v>857</v>
      </c>
      <c r="F681" s="200" t="s">
        <v>858</v>
      </c>
      <c r="G681" s="201" t="s">
        <v>219</v>
      </c>
      <c r="H681" s="202">
        <v>2.97</v>
      </c>
      <c r="I681" s="203"/>
      <c r="J681" s="204">
        <f>ROUND(I681*H681,2)</f>
        <v>0</v>
      </c>
      <c r="K681" s="200" t="s">
        <v>158</v>
      </c>
      <c r="L681" s="42"/>
      <c r="M681" s="205" t="s">
        <v>21</v>
      </c>
      <c r="N681" s="206" t="s">
        <v>45</v>
      </c>
      <c r="O681" s="68"/>
      <c r="P681" s="207">
        <f>O681*H681</f>
        <v>0</v>
      </c>
      <c r="Q681" s="207">
        <v>0</v>
      </c>
      <c r="R681" s="207">
        <f>Q681*H681</f>
        <v>0</v>
      </c>
      <c r="S681" s="207">
        <v>0</v>
      </c>
      <c r="T681" s="208">
        <f>S681*H681</f>
        <v>0</v>
      </c>
      <c r="U681" s="37"/>
      <c r="V681" s="37"/>
      <c r="W681" s="37"/>
      <c r="X681" s="37"/>
      <c r="Y681" s="37"/>
      <c r="Z681" s="37"/>
      <c r="AA681" s="37"/>
      <c r="AB681" s="37"/>
      <c r="AC681" s="37"/>
      <c r="AD681" s="37"/>
      <c r="AE681" s="37"/>
      <c r="AR681" s="209" t="s">
        <v>159</v>
      </c>
      <c r="AT681" s="209" t="s">
        <v>154</v>
      </c>
      <c r="AU681" s="209" t="s">
        <v>83</v>
      </c>
      <c r="AY681" s="19" t="s">
        <v>152</v>
      </c>
      <c r="BE681" s="210">
        <f>IF(N681="základní",J681,0)</f>
        <v>0</v>
      </c>
      <c r="BF681" s="210">
        <f>IF(N681="snížená",J681,0)</f>
        <v>0</v>
      </c>
      <c r="BG681" s="210">
        <f>IF(N681="zákl. přenesená",J681,0)</f>
        <v>0</v>
      </c>
      <c r="BH681" s="210">
        <f>IF(N681="sníž. přenesená",J681,0)</f>
        <v>0</v>
      </c>
      <c r="BI681" s="210">
        <f>IF(N681="nulová",J681,0)</f>
        <v>0</v>
      </c>
      <c r="BJ681" s="19" t="s">
        <v>81</v>
      </c>
      <c r="BK681" s="210">
        <f>ROUND(I681*H681,2)</f>
        <v>0</v>
      </c>
      <c r="BL681" s="19" t="s">
        <v>159</v>
      </c>
      <c r="BM681" s="209" t="s">
        <v>859</v>
      </c>
    </row>
    <row r="682" spans="1:65" s="14" customFormat="1">
      <c r="B682" s="222"/>
      <c r="C682" s="223"/>
      <c r="D682" s="213" t="s">
        <v>161</v>
      </c>
      <c r="E682" s="224" t="s">
        <v>21</v>
      </c>
      <c r="F682" s="225" t="s">
        <v>860</v>
      </c>
      <c r="G682" s="223"/>
      <c r="H682" s="226">
        <v>1.56</v>
      </c>
      <c r="I682" s="227"/>
      <c r="J682" s="223"/>
      <c r="K682" s="223"/>
      <c r="L682" s="228"/>
      <c r="M682" s="229"/>
      <c r="N682" s="230"/>
      <c r="O682" s="230"/>
      <c r="P682" s="230"/>
      <c r="Q682" s="230"/>
      <c r="R682" s="230"/>
      <c r="S682" s="230"/>
      <c r="T682" s="231"/>
      <c r="AT682" s="232" t="s">
        <v>161</v>
      </c>
      <c r="AU682" s="232" t="s">
        <v>83</v>
      </c>
      <c r="AV682" s="14" t="s">
        <v>83</v>
      </c>
      <c r="AW682" s="14" t="s">
        <v>36</v>
      </c>
      <c r="AX682" s="14" t="s">
        <v>74</v>
      </c>
      <c r="AY682" s="232" t="s">
        <v>152</v>
      </c>
    </row>
    <row r="683" spans="1:65" s="14" customFormat="1" ht="22.5">
      <c r="B683" s="222"/>
      <c r="C683" s="223"/>
      <c r="D683" s="213" t="s">
        <v>161</v>
      </c>
      <c r="E683" s="224" t="s">
        <v>21</v>
      </c>
      <c r="F683" s="225" t="s">
        <v>855</v>
      </c>
      <c r="G683" s="223"/>
      <c r="H683" s="226">
        <v>1.41</v>
      </c>
      <c r="I683" s="227"/>
      <c r="J683" s="223"/>
      <c r="K683" s="223"/>
      <c r="L683" s="228"/>
      <c r="M683" s="229"/>
      <c r="N683" s="230"/>
      <c r="O683" s="230"/>
      <c r="P683" s="230"/>
      <c r="Q683" s="230"/>
      <c r="R683" s="230"/>
      <c r="S683" s="230"/>
      <c r="T683" s="231"/>
      <c r="AT683" s="232" t="s">
        <v>161</v>
      </c>
      <c r="AU683" s="232" t="s">
        <v>83</v>
      </c>
      <c r="AV683" s="14" t="s">
        <v>83</v>
      </c>
      <c r="AW683" s="14" t="s">
        <v>36</v>
      </c>
      <c r="AX683" s="14" t="s">
        <v>74</v>
      </c>
      <c r="AY683" s="232" t="s">
        <v>152</v>
      </c>
    </row>
    <row r="684" spans="1:65" s="15" customFormat="1">
      <c r="B684" s="233"/>
      <c r="C684" s="234"/>
      <c r="D684" s="213" t="s">
        <v>161</v>
      </c>
      <c r="E684" s="235" t="s">
        <v>21</v>
      </c>
      <c r="F684" s="236" t="s">
        <v>184</v>
      </c>
      <c r="G684" s="234"/>
      <c r="H684" s="237">
        <v>2.9699999999999998</v>
      </c>
      <c r="I684" s="238"/>
      <c r="J684" s="234"/>
      <c r="K684" s="234"/>
      <c r="L684" s="239"/>
      <c r="M684" s="240"/>
      <c r="N684" s="241"/>
      <c r="O684" s="241"/>
      <c r="P684" s="241"/>
      <c r="Q684" s="241"/>
      <c r="R684" s="241"/>
      <c r="S684" s="241"/>
      <c r="T684" s="242"/>
      <c r="AT684" s="243" t="s">
        <v>161</v>
      </c>
      <c r="AU684" s="243" t="s">
        <v>83</v>
      </c>
      <c r="AV684" s="15" t="s">
        <v>159</v>
      </c>
      <c r="AW684" s="15" t="s">
        <v>36</v>
      </c>
      <c r="AX684" s="15" t="s">
        <v>81</v>
      </c>
      <c r="AY684" s="243" t="s">
        <v>152</v>
      </c>
    </row>
    <row r="685" spans="1:65" s="2" customFormat="1" ht="16.5" customHeight="1">
      <c r="A685" s="37"/>
      <c r="B685" s="38"/>
      <c r="C685" s="198" t="s">
        <v>861</v>
      </c>
      <c r="D685" s="198" t="s">
        <v>154</v>
      </c>
      <c r="E685" s="199" t="s">
        <v>862</v>
      </c>
      <c r="F685" s="200" t="s">
        <v>863</v>
      </c>
      <c r="G685" s="201" t="s">
        <v>219</v>
      </c>
      <c r="H685" s="202">
        <v>1.96</v>
      </c>
      <c r="I685" s="203"/>
      <c r="J685" s="204">
        <f>ROUND(I685*H685,2)</f>
        <v>0</v>
      </c>
      <c r="K685" s="200" t="s">
        <v>158</v>
      </c>
      <c r="L685" s="42"/>
      <c r="M685" s="205" t="s">
        <v>21</v>
      </c>
      <c r="N685" s="206" t="s">
        <v>45</v>
      </c>
      <c r="O685" s="68"/>
      <c r="P685" s="207">
        <f>O685*H685</f>
        <v>0</v>
      </c>
      <c r="Q685" s="207">
        <v>1.4630000000000001E-2</v>
      </c>
      <c r="R685" s="207">
        <f>Q685*H685</f>
        <v>2.86748E-2</v>
      </c>
      <c r="S685" s="207">
        <v>0</v>
      </c>
      <c r="T685" s="208">
        <f>S685*H685</f>
        <v>0</v>
      </c>
      <c r="U685" s="37"/>
      <c r="V685" s="37"/>
      <c r="W685" s="37"/>
      <c r="X685" s="37"/>
      <c r="Y685" s="37"/>
      <c r="Z685" s="37"/>
      <c r="AA685" s="37"/>
      <c r="AB685" s="37"/>
      <c r="AC685" s="37"/>
      <c r="AD685" s="37"/>
      <c r="AE685" s="37"/>
      <c r="AR685" s="209" t="s">
        <v>159</v>
      </c>
      <c r="AT685" s="209" t="s">
        <v>154</v>
      </c>
      <c r="AU685" s="209" t="s">
        <v>83</v>
      </c>
      <c r="AY685" s="19" t="s">
        <v>152</v>
      </c>
      <c r="BE685" s="210">
        <f>IF(N685="základní",J685,0)</f>
        <v>0</v>
      </c>
      <c r="BF685" s="210">
        <f>IF(N685="snížená",J685,0)</f>
        <v>0</v>
      </c>
      <c r="BG685" s="210">
        <f>IF(N685="zákl. přenesená",J685,0)</f>
        <v>0</v>
      </c>
      <c r="BH685" s="210">
        <f>IF(N685="sníž. přenesená",J685,0)</f>
        <v>0</v>
      </c>
      <c r="BI685" s="210">
        <f>IF(N685="nulová",J685,0)</f>
        <v>0</v>
      </c>
      <c r="BJ685" s="19" t="s">
        <v>81</v>
      </c>
      <c r="BK685" s="210">
        <f>ROUND(I685*H685,2)</f>
        <v>0</v>
      </c>
      <c r="BL685" s="19" t="s">
        <v>159</v>
      </c>
      <c r="BM685" s="209" t="s">
        <v>864</v>
      </c>
    </row>
    <row r="686" spans="1:65" s="14" customFormat="1">
      <c r="B686" s="222"/>
      <c r="C686" s="223"/>
      <c r="D686" s="213" t="s">
        <v>161</v>
      </c>
      <c r="E686" s="224" t="s">
        <v>21</v>
      </c>
      <c r="F686" s="225" t="s">
        <v>865</v>
      </c>
      <c r="G686" s="223"/>
      <c r="H686" s="226">
        <v>1.96</v>
      </c>
      <c r="I686" s="227"/>
      <c r="J686" s="223"/>
      <c r="K686" s="223"/>
      <c r="L686" s="228"/>
      <c r="M686" s="229"/>
      <c r="N686" s="230"/>
      <c r="O686" s="230"/>
      <c r="P686" s="230"/>
      <c r="Q686" s="230"/>
      <c r="R686" s="230"/>
      <c r="S686" s="230"/>
      <c r="T686" s="231"/>
      <c r="AT686" s="232" t="s">
        <v>161</v>
      </c>
      <c r="AU686" s="232" t="s">
        <v>83</v>
      </c>
      <c r="AV686" s="14" t="s">
        <v>83</v>
      </c>
      <c r="AW686" s="14" t="s">
        <v>36</v>
      </c>
      <c r="AX686" s="14" t="s">
        <v>81</v>
      </c>
      <c r="AY686" s="232" t="s">
        <v>152</v>
      </c>
    </row>
    <row r="687" spans="1:65" s="2" customFormat="1" ht="16.5" customHeight="1">
      <c r="A687" s="37"/>
      <c r="B687" s="38"/>
      <c r="C687" s="198" t="s">
        <v>866</v>
      </c>
      <c r="D687" s="198" t="s">
        <v>154</v>
      </c>
      <c r="E687" s="199" t="s">
        <v>867</v>
      </c>
      <c r="F687" s="200" t="s">
        <v>868</v>
      </c>
      <c r="G687" s="201" t="s">
        <v>219</v>
      </c>
      <c r="H687" s="202">
        <v>6.16</v>
      </c>
      <c r="I687" s="203"/>
      <c r="J687" s="204">
        <f>ROUND(I687*H687,2)</f>
        <v>0</v>
      </c>
      <c r="K687" s="200" t="s">
        <v>158</v>
      </c>
      <c r="L687" s="42"/>
      <c r="M687" s="205" t="s">
        <v>21</v>
      </c>
      <c r="N687" s="206" t="s">
        <v>45</v>
      </c>
      <c r="O687" s="68"/>
      <c r="P687" s="207">
        <f>O687*H687</f>
        <v>0</v>
      </c>
      <c r="Q687" s="207">
        <v>0</v>
      </c>
      <c r="R687" s="207">
        <f>Q687*H687</f>
        <v>0</v>
      </c>
      <c r="S687" s="207">
        <v>0</v>
      </c>
      <c r="T687" s="208">
        <f>S687*H687</f>
        <v>0</v>
      </c>
      <c r="U687" s="37"/>
      <c r="V687" s="37"/>
      <c r="W687" s="37"/>
      <c r="X687" s="37"/>
      <c r="Y687" s="37"/>
      <c r="Z687" s="37"/>
      <c r="AA687" s="37"/>
      <c r="AB687" s="37"/>
      <c r="AC687" s="37"/>
      <c r="AD687" s="37"/>
      <c r="AE687" s="37"/>
      <c r="AR687" s="209" t="s">
        <v>159</v>
      </c>
      <c r="AT687" s="209" t="s">
        <v>154</v>
      </c>
      <c r="AU687" s="209" t="s">
        <v>83</v>
      </c>
      <c r="AY687" s="19" t="s">
        <v>152</v>
      </c>
      <c r="BE687" s="210">
        <f>IF(N687="základní",J687,0)</f>
        <v>0</v>
      </c>
      <c r="BF687" s="210">
        <f>IF(N687="snížená",J687,0)</f>
        <v>0</v>
      </c>
      <c r="BG687" s="210">
        <f>IF(N687="zákl. přenesená",J687,0)</f>
        <v>0</v>
      </c>
      <c r="BH687" s="210">
        <f>IF(N687="sníž. přenesená",J687,0)</f>
        <v>0</v>
      </c>
      <c r="BI687" s="210">
        <f>IF(N687="nulová",J687,0)</f>
        <v>0</v>
      </c>
      <c r="BJ687" s="19" t="s">
        <v>81</v>
      </c>
      <c r="BK687" s="210">
        <f>ROUND(I687*H687,2)</f>
        <v>0</v>
      </c>
      <c r="BL687" s="19" t="s">
        <v>159</v>
      </c>
      <c r="BM687" s="209" t="s">
        <v>869</v>
      </c>
    </row>
    <row r="688" spans="1:65" s="14" customFormat="1">
      <c r="B688" s="222"/>
      <c r="C688" s="223"/>
      <c r="D688" s="213" t="s">
        <v>161</v>
      </c>
      <c r="E688" s="224" t="s">
        <v>21</v>
      </c>
      <c r="F688" s="225" t="s">
        <v>870</v>
      </c>
      <c r="G688" s="223"/>
      <c r="H688" s="226">
        <v>6.16</v>
      </c>
      <c r="I688" s="227"/>
      <c r="J688" s="223"/>
      <c r="K688" s="223"/>
      <c r="L688" s="228"/>
      <c r="M688" s="229"/>
      <c r="N688" s="230"/>
      <c r="O688" s="230"/>
      <c r="P688" s="230"/>
      <c r="Q688" s="230"/>
      <c r="R688" s="230"/>
      <c r="S688" s="230"/>
      <c r="T688" s="231"/>
      <c r="AT688" s="232" t="s">
        <v>161</v>
      </c>
      <c r="AU688" s="232" t="s">
        <v>83</v>
      </c>
      <c r="AV688" s="14" t="s">
        <v>83</v>
      </c>
      <c r="AW688" s="14" t="s">
        <v>36</v>
      </c>
      <c r="AX688" s="14" t="s">
        <v>81</v>
      </c>
      <c r="AY688" s="232" t="s">
        <v>152</v>
      </c>
    </row>
    <row r="689" spans="1:65" s="2" customFormat="1" ht="24" customHeight="1">
      <c r="A689" s="37"/>
      <c r="B689" s="38"/>
      <c r="C689" s="198" t="s">
        <v>871</v>
      </c>
      <c r="D689" s="198" t="s">
        <v>154</v>
      </c>
      <c r="E689" s="199" t="s">
        <v>872</v>
      </c>
      <c r="F689" s="200" t="s">
        <v>873</v>
      </c>
      <c r="G689" s="201" t="s">
        <v>219</v>
      </c>
      <c r="H689" s="202">
        <v>206.56</v>
      </c>
      <c r="I689" s="203"/>
      <c r="J689" s="204">
        <f>ROUND(I689*H689,2)</f>
        <v>0</v>
      </c>
      <c r="K689" s="200" t="s">
        <v>158</v>
      </c>
      <c r="L689" s="42"/>
      <c r="M689" s="205" t="s">
        <v>21</v>
      </c>
      <c r="N689" s="206" t="s">
        <v>45</v>
      </c>
      <c r="O689" s="68"/>
      <c r="P689" s="207">
        <f>O689*H689</f>
        <v>0</v>
      </c>
      <c r="Q689" s="207">
        <v>4.2000000000000003E-2</v>
      </c>
      <c r="R689" s="207">
        <f>Q689*H689</f>
        <v>8.6755200000000006</v>
      </c>
      <c r="S689" s="207">
        <v>0</v>
      </c>
      <c r="T689" s="208">
        <f>S689*H689</f>
        <v>0</v>
      </c>
      <c r="U689" s="37"/>
      <c r="V689" s="37"/>
      <c r="W689" s="37"/>
      <c r="X689" s="37"/>
      <c r="Y689" s="37"/>
      <c r="Z689" s="37"/>
      <c r="AA689" s="37"/>
      <c r="AB689" s="37"/>
      <c r="AC689" s="37"/>
      <c r="AD689" s="37"/>
      <c r="AE689" s="37"/>
      <c r="AR689" s="209" t="s">
        <v>159</v>
      </c>
      <c r="AT689" s="209" t="s">
        <v>154</v>
      </c>
      <c r="AU689" s="209" t="s">
        <v>83</v>
      </c>
      <c r="AY689" s="19" t="s">
        <v>152</v>
      </c>
      <c r="BE689" s="210">
        <f>IF(N689="základní",J689,0)</f>
        <v>0</v>
      </c>
      <c r="BF689" s="210">
        <f>IF(N689="snížená",J689,0)</f>
        <v>0</v>
      </c>
      <c r="BG689" s="210">
        <f>IF(N689="zákl. přenesená",J689,0)</f>
        <v>0</v>
      </c>
      <c r="BH689" s="210">
        <f>IF(N689="sníž. přenesená",J689,0)</f>
        <v>0</v>
      </c>
      <c r="BI689" s="210">
        <f>IF(N689="nulová",J689,0)</f>
        <v>0</v>
      </c>
      <c r="BJ689" s="19" t="s">
        <v>81</v>
      </c>
      <c r="BK689" s="210">
        <f>ROUND(I689*H689,2)</f>
        <v>0</v>
      </c>
      <c r="BL689" s="19" t="s">
        <v>159</v>
      </c>
      <c r="BM689" s="209" t="s">
        <v>874</v>
      </c>
    </row>
    <row r="690" spans="1:65" s="13" customFormat="1">
      <c r="B690" s="211"/>
      <c r="C690" s="212"/>
      <c r="D690" s="213" t="s">
        <v>161</v>
      </c>
      <c r="E690" s="214" t="s">
        <v>21</v>
      </c>
      <c r="F690" s="215" t="s">
        <v>875</v>
      </c>
      <c r="G690" s="212"/>
      <c r="H690" s="214" t="s">
        <v>21</v>
      </c>
      <c r="I690" s="216"/>
      <c r="J690" s="212"/>
      <c r="K690" s="212"/>
      <c r="L690" s="217"/>
      <c r="M690" s="218"/>
      <c r="N690" s="219"/>
      <c r="O690" s="219"/>
      <c r="P690" s="219"/>
      <c r="Q690" s="219"/>
      <c r="R690" s="219"/>
      <c r="S690" s="219"/>
      <c r="T690" s="220"/>
      <c r="AT690" s="221" t="s">
        <v>161</v>
      </c>
      <c r="AU690" s="221" t="s">
        <v>83</v>
      </c>
      <c r="AV690" s="13" t="s">
        <v>81</v>
      </c>
      <c r="AW690" s="13" t="s">
        <v>36</v>
      </c>
      <c r="AX690" s="13" t="s">
        <v>74</v>
      </c>
      <c r="AY690" s="221" t="s">
        <v>152</v>
      </c>
    </row>
    <row r="691" spans="1:65" s="14" customFormat="1">
      <c r="B691" s="222"/>
      <c r="C691" s="223"/>
      <c r="D691" s="213" t="s">
        <v>161</v>
      </c>
      <c r="E691" s="224" t="s">
        <v>21</v>
      </c>
      <c r="F691" s="225" t="s">
        <v>876</v>
      </c>
      <c r="G691" s="223"/>
      <c r="H691" s="226">
        <v>150.4</v>
      </c>
      <c r="I691" s="227"/>
      <c r="J691" s="223"/>
      <c r="K691" s="223"/>
      <c r="L691" s="228"/>
      <c r="M691" s="229"/>
      <c r="N691" s="230"/>
      <c r="O691" s="230"/>
      <c r="P691" s="230"/>
      <c r="Q691" s="230"/>
      <c r="R691" s="230"/>
      <c r="S691" s="230"/>
      <c r="T691" s="231"/>
      <c r="AT691" s="232" t="s">
        <v>161</v>
      </c>
      <c r="AU691" s="232" t="s">
        <v>83</v>
      </c>
      <c r="AV691" s="14" t="s">
        <v>83</v>
      </c>
      <c r="AW691" s="14" t="s">
        <v>36</v>
      </c>
      <c r="AX691" s="14" t="s">
        <v>74</v>
      </c>
      <c r="AY691" s="232" t="s">
        <v>152</v>
      </c>
    </row>
    <row r="692" spans="1:65" s="14" customFormat="1">
      <c r="B692" s="222"/>
      <c r="C692" s="223"/>
      <c r="D692" s="213" t="s">
        <v>161</v>
      </c>
      <c r="E692" s="224" t="s">
        <v>21</v>
      </c>
      <c r="F692" s="225" t="s">
        <v>877</v>
      </c>
      <c r="G692" s="223"/>
      <c r="H692" s="226">
        <v>56.16</v>
      </c>
      <c r="I692" s="227"/>
      <c r="J692" s="223"/>
      <c r="K692" s="223"/>
      <c r="L692" s="228"/>
      <c r="M692" s="229"/>
      <c r="N692" s="230"/>
      <c r="O692" s="230"/>
      <c r="P692" s="230"/>
      <c r="Q692" s="230"/>
      <c r="R692" s="230"/>
      <c r="S692" s="230"/>
      <c r="T692" s="231"/>
      <c r="AT692" s="232" t="s">
        <v>161</v>
      </c>
      <c r="AU692" s="232" t="s">
        <v>83</v>
      </c>
      <c r="AV692" s="14" t="s">
        <v>83</v>
      </c>
      <c r="AW692" s="14" t="s">
        <v>36</v>
      </c>
      <c r="AX692" s="14" t="s">
        <v>74</v>
      </c>
      <c r="AY692" s="232" t="s">
        <v>152</v>
      </c>
    </row>
    <row r="693" spans="1:65" s="15" customFormat="1">
      <c r="B693" s="233"/>
      <c r="C693" s="234"/>
      <c r="D693" s="213" t="s">
        <v>161</v>
      </c>
      <c r="E693" s="235" t="s">
        <v>21</v>
      </c>
      <c r="F693" s="236" t="s">
        <v>184</v>
      </c>
      <c r="G693" s="234"/>
      <c r="H693" s="237">
        <v>206.56</v>
      </c>
      <c r="I693" s="238"/>
      <c r="J693" s="234"/>
      <c r="K693" s="234"/>
      <c r="L693" s="239"/>
      <c r="M693" s="240"/>
      <c r="N693" s="241"/>
      <c r="O693" s="241"/>
      <c r="P693" s="241"/>
      <c r="Q693" s="241"/>
      <c r="R693" s="241"/>
      <c r="S693" s="241"/>
      <c r="T693" s="242"/>
      <c r="AT693" s="243" t="s">
        <v>161</v>
      </c>
      <c r="AU693" s="243" t="s">
        <v>83</v>
      </c>
      <c r="AV693" s="15" t="s">
        <v>159</v>
      </c>
      <c r="AW693" s="15" t="s">
        <v>36</v>
      </c>
      <c r="AX693" s="15" t="s">
        <v>81</v>
      </c>
      <c r="AY693" s="243" t="s">
        <v>152</v>
      </c>
    </row>
    <row r="694" spans="1:65" s="2" customFormat="1" ht="36" customHeight="1">
      <c r="A694" s="37"/>
      <c r="B694" s="38"/>
      <c r="C694" s="198" t="s">
        <v>878</v>
      </c>
      <c r="D694" s="198" t="s">
        <v>154</v>
      </c>
      <c r="E694" s="199" t="s">
        <v>879</v>
      </c>
      <c r="F694" s="200" t="s">
        <v>880</v>
      </c>
      <c r="G694" s="201" t="s">
        <v>271</v>
      </c>
      <c r="H694" s="202">
        <v>152.5</v>
      </c>
      <c r="I694" s="203"/>
      <c r="J694" s="204">
        <f>ROUND(I694*H694,2)</f>
        <v>0</v>
      </c>
      <c r="K694" s="200" t="s">
        <v>158</v>
      </c>
      <c r="L694" s="42"/>
      <c r="M694" s="205" t="s">
        <v>21</v>
      </c>
      <c r="N694" s="206" t="s">
        <v>45</v>
      </c>
      <c r="O694" s="68"/>
      <c r="P694" s="207">
        <f>O694*H694</f>
        <v>0</v>
      </c>
      <c r="Q694" s="207">
        <v>2.0000000000000002E-5</v>
      </c>
      <c r="R694" s="207">
        <f>Q694*H694</f>
        <v>3.0500000000000002E-3</v>
      </c>
      <c r="S694" s="207">
        <v>0</v>
      </c>
      <c r="T694" s="208">
        <f>S694*H694</f>
        <v>0</v>
      </c>
      <c r="U694" s="37"/>
      <c r="V694" s="37"/>
      <c r="W694" s="37"/>
      <c r="X694" s="37"/>
      <c r="Y694" s="37"/>
      <c r="Z694" s="37"/>
      <c r="AA694" s="37"/>
      <c r="AB694" s="37"/>
      <c r="AC694" s="37"/>
      <c r="AD694" s="37"/>
      <c r="AE694" s="37"/>
      <c r="AR694" s="209" t="s">
        <v>159</v>
      </c>
      <c r="AT694" s="209" t="s">
        <v>154</v>
      </c>
      <c r="AU694" s="209" t="s">
        <v>83</v>
      </c>
      <c r="AY694" s="19" t="s">
        <v>152</v>
      </c>
      <c r="BE694" s="210">
        <f>IF(N694="základní",J694,0)</f>
        <v>0</v>
      </c>
      <c r="BF694" s="210">
        <f>IF(N694="snížená",J694,0)</f>
        <v>0</v>
      </c>
      <c r="BG694" s="210">
        <f>IF(N694="zákl. přenesená",J694,0)</f>
        <v>0</v>
      </c>
      <c r="BH694" s="210">
        <f>IF(N694="sníž. přenesená",J694,0)</f>
        <v>0</v>
      </c>
      <c r="BI694" s="210">
        <f>IF(N694="nulová",J694,0)</f>
        <v>0</v>
      </c>
      <c r="BJ694" s="19" t="s">
        <v>81</v>
      </c>
      <c r="BK694" s="210">
        <f>ROUND(I694*H694,2)</f>
        <v>0</v>
      </c>
      <c r="BL694" s="19" t="s">
        <v>159</v>
      </c>
      <c r="BM694" s="209" t="s">
        <v>881</v>
      </c>
    </row>
    <row r="695" spans="1:65" s="13" customFormat="1">
      <c r="B695" s="211"/>
      <c r="C695" s="212"/>
      <c r="D695" s="213" t="s">
        <v>161</v>
      </c>
      <c r="E695" s="214" t="s">
        <v>21</v>
      </c>
      <c r="F695" s="215" t="s">
        <v>388</v>
      </c>
      <c r="G695" s="212"/>
      <c r="H695" s="214" t="s">
        <v>21</v>
      </c>
      <c r="I695" s="216"/>
      <c r="J695" s="212"/>
      <c r="K695" s="212"/>
      <c r="L695" s="217"/>
      <c r="M695" s="218"/>
      <c r="N695" s="219"/>
      <c r="O695" s="219"/>
      <c r="P695" s="219"/>
      <c r="Q695" s="219"/>
      <c r="R695" s="219"/>
      <c r="S695" s="219"/>
      <c r="T695" s="220"/>
      <c r="AT695" s="221" t="s">
        <v>161</v>
      </c>
      <c r="AU695" s="221" t="s">
        <v>83</v>
      </c>
      <c r="AV695" s="13" t="s">
        <v>81</v>
      </c>
      <c r="AW695" s="13" t="s">
        <v>36</v>
      </c>
      <c r="AX695" s="13" t="s">
        <v>74</v>
      </c>
      <c r="AY695" s="221" t="s">
        <v>152</v>
      </c>
    </row>
    <row r="696" spans="1:65" s="14" customFormat="1">
      <c r="B696" s="222"/>
      <c r="C696" s="223"/>
      <c r="D696" s="213" t="s">
        <v>161</v>
      </c>
      <c r="E696" s="224" t="s">
        <v>21</v>
      </c>
      <c r="F696" s="225" t="s">
        <v>882</v>
      </c>
      <c r="G696" s="223"/>
      <c r="H696" s="226">
        <v>91.1</v>
      </c>
      <c r="I696" s="227"/>
      <c r="J696" s="223"/>
      <c r="K696" s="223"/>
      <c r="L696" s="228"/>
      <c r="M696" s="229"/>
      <c r="N696" s="230"/>
      <c r="O696" s="230"/>
      <c r="P696" s="230"/>
      <c r="Q696" s="230"/>
      <c r="R696" s="230"/>
      <c r="S696" s="230"/>
      <c r="T696" s="231"/>
      <c r="AT696" s="232" t="s">
        <v>161</v>
      </c>
      <c r="AU696" s="232" t="s">
        <v>83</v>
      </c>
      <c r="AV696" s="14" t="s">
        <v>83</v>
      </c>
      <c r="AW696" s="14" t="s">
        <v>36</v>
      </c>
      <c r="AX696" s="14" t="s">
        <v>74</v>
      </c>
      <c r="AY696" s="232" t="s">
        <v>152</v>
      </c>
    </row>
    <row r="697" spans="1:65" s="14" customFormat="1">
      <c r="B697" s="222"/>
      <c r="C697" s="223"/>
      <c r="D697" s="213" t="s">
        <v>161</v>
      </c>
      <c r="E697" s="224" t="s">
        <v>21</v>
      </c>
      <c r="F697" s="225" t="s">
        <v>883</v>
      </c>
      <c r="G697" s="223"/>
      <c r="H697" s="226">
        <v>61.4</v>
      </c>
      <c r="I697" s="227"/>
      <c r="J697" s="223"/>
      <c r="K697" s="223"/>
      <c r="L697" s="228"/>
      <c r="M697" s="229"/>
      <c r="N697" s="230"/>
      <c r="O697" s="230"/>
      <c r="P697" s="230"/>
      <c r="Q697" s="230"/>
      <c r="R697" s="230"/>
      <c r="S697" s="230"/>
      <c r="T697" s="231"/>
      <c r="AT697" s="232" t="s">
        <v>161</v>
      </c>
      <c r="AU697" s="232" t="s">
        <v>83</v>
      </c>
      <c r="AV697" s="14" t="s">
        <v>83</v>
      </c>
      <c r="AW697" s="14" t="s">
        <v>36</v>
      </c>
      <c r="AX697" s="14" t="s">
        <v>74</v>
      </c>
      <c r="AY697" s="232" t="s">
        <v>152</v>
      </c>
    </row>
    <row r="698" spans="1:65" s="15" customFormat="1">
      <c r="B698" s="233"/>
      <c r="C698" s="234"/>
      <c r="D698" s="213" t="s">
        <v>161</v>
      </c>
      <c r="E698" s="235" t="s">
        <v>21</v>
      </c>
      <c r="F698" s="236" t="s">
        <v>184</v>
      </c>
      <c r="G698" s="234"/>
      <c r="H698" s="237">
        <v>152.5</v>
      </c>
      <c r="I698" s="238"/>
      <c r="J698" s="234"/>
      <c r="K698" s="234"/>
      <c r="L698" s="239"/>
      <c r="M698" s="240"/>
      <c r="N698" s="241"/>
      <c r="O698" s="241"/>
      <c r="P698" s="241"/>
      <c r="Q698" s="241"/>
      <c r="R698" s="241"/>
      <c r="S698" s="241"/>
      <c r="T698" s="242"/>
      <c r="AT698" s="243" t="s">
        <v>161</v>
      </c>
      <c r="AU698" s="243" t="s">
        <v>83</v>
      </c>
      <c r="AV698" s="15" t="s">
        <v>159</v>
      </c>
      <c r="AW698" s="15" t="s">
        <v>36</v>
      </c>
      <c r="AX698" s="15" t="s">
        <v>81</v>
      </c>
      <c r="AY698" s="243" t="s">
        <v>152</v>
      </c>
    </row>
    <row r="699" spans="1:65" s="2" customFormat="1" ht="36" customHeight="1">
      <c r="A699" s="37"/>
      <c r="B699" s="38"/>
      <c r="C699" s="198" t="s">
        <v>884</v>
      </c>
      <c r="D699" s="198" t="s">
        <v>154</v>
      </c>
      <c r="E699" s="199" t="s">
        <v>885</v>
      </c>
      <c r="F699" s="200" t="s">
        <v>886</v>
      </c>
      <c r="G699" s="201" t="s">
        <v>271</v>
      </c>
      <c r="H699" s="202">
        <v>34.799999999999997</v>
      </c>
      <c r="I699" s="203"/>
      <c r="J699" s="204">
        <f>ROUND(I699*H699,2)</f>
        <v>0</v>
      </c>
      <c r="K699" s="200" t="s">
        <v>158</v>
      </c>
      <c r="L699" s="42"/>
      <c r="M699" s="205" t="s">
        <v>21</v>
      </c>
      <c r="N699" s="206" t="s">
        <v>45</v>
      </c>
      <c r="O699" s="68"/>
      <c r="P699" s="207">
        <f>O699*H699</f>
        <v>0</v>
      </c>
      <c r="Q699" s="207">
        <v>2.0000000000000002E-5</v>
      </c>
      <c r="R699" s="207">
        <f>Q699*H699</f>
        <v>6.96E-4</v>
      </c>
      <c r="S699" s="207">
        <v>0</v>
      </c>
      <c r="T699" s="208">
        <f>S699*H699</f>
        <v>0</v>
      </c>
      <c r="U699" s="37"/>
      <c r="V699" s="37"/>
      <c r="W699" s="37"/>
      <c r="X699" s="37"/>
      <c r="Y699" s="37"/>
      <c r="Z699" s="37"/>
      <c r="AA699" s="37"/>
      <c r="AB699" s="37"/>
      <c r="AC699" s="37"/>
      <c r="AD699" s="37"/>
      <c r="AE699" s="37"/>
      <c r="AR699" s="209" t="s">
        <v>159</v>
      </c>
      <c r="AT699" s="209" t="s">
        <v>154</v>
      </c>
      <c r="AU699" s="209" t="s">
        <v>83</v>
      </c>
      <c r="AY699" s="19" t="s">
        <v>152</v>
      </c>
      <c r="BE699" s="210">
        <f>IF(N699="základní",J699,0)</f>
        <v>0</v>
      </c>
      <c r="BF699" s="210">
        <f>IF(N699="snížená",J699,0)</f>
        <v>0</v>
      </c>
      <c r="BG699" s="210">
        <f>IF(N699="zákl. přenesená",J699,0)</f>
        <v>0</v>
      </c>
      <c r="BH699" s="210">
        <f>IF(N699="sníž. přenesená",J699,0)</f>
        <v>0</v>
      </c>
      <c r="BI699" s="210">
        <f>IF(N699="nulová",J699,0)</f>
        <v>0</v>
      </c>
      <c r="BJ699" s="19" t="s">
        <v>81</v>
      </c>
      <c r="BK699" s="210">
        <f>ROUND(I699*H699,2)</f>
        <v>0</v>
      </c>
      <c r="BL699" s="19" t="s">
        <v>159</v>
      </c>
      <c r="BM699" s="209" t="s">
        <v>887</v>
      </c>
    </row>
    <row r="700" spans="1:65" s="14" customFormat="1">
      <c r="B700" s="222"/>
      <c r="C700" s="223"/>
      <c r="D700" s="213" t="s">
        <v>161</v>
      </c>
      <c r="E700" s="224" t="s">
        <v>21</v>
      </c>
      <c r="F700" s="225" t="s">
        <v>888</v>
      </c>
      <c r="G700" s="223"/>
      <c r="H700" s="226">
        <v>34.799999999999997</v>
      </c>
      <c r="I700" s="227"/>
      <c r="J700" s="223"/>
      <c r="K700" s="223"/>
      <c r="L700" s="228"/>
      <c r="M700" s="229"/>
      <c r="N700" s="230"/>
      <c r="O700" s="230"/>
      <c r="P700" s="230"/>
      <c r="Q700" s="230"/>
      <c r="R700" s="230"/>
      <c r="S700" s="230"/>
      <c r="T700" s="231"/>
      <c r="AT700" s="232" t="s">
        <v>161</v>
      </c>
      <c r="AU700" s="232" t="s">
        <v>83</v>
      </c>
      <c r="AV700" s="14" t="s">
        <v>83</v>
      </c>
      <c r="AW700" s="14" t="s">
        <v>36</v>
      </c>
      <c r="AX700" s="14" t="s">
        <v>81</v>
      </c>
      <c r="AY700" s="232" t="s">
        <v>152</v>
      </c>
    </row>
    <row r="701" spans="1:65" s="2" customFormat="1" ht="24" customHeight="1">
      <c r="A701" s="37"/>
      <c r="B701" s="38"/>
      <c r="C701" s="198" t="s">
        <v>889</v>
      </c>
      <c r="D701" s="198" t="s">
        <v>154</v>
      </c>
      <c r="E701" s="199" t="s">
        <v>890</v>
      </c>
      <c r="F701" s="200" t="s">
        <v>891</v>
      </c>
      <c r="G701" s="201" t="s">
        <v>271</v>
      </c>
      <c r="H701" s="202">
        <v>17.100000000000001</v>
      </c>
      <c r="I701" s="203"/>
      <c r="J701" s="204">
        <f>ROUND(I701*H701,2)</f>
        <v>0</v>
      </c>
      <c r="K701" s="200" t="s">
        <v>158</v>
      </c>
      <c r="L701" s="42"/>
      <c r="M701" s="205" t="s">
        <v>21</v>
      </c>
      <c r="N701" s="206" t="s">
        <v>45</v>
      </c>
      <c r="O701" s="68"/>
      <c r="P701" s="207">
        <f>O701*H701</f>
        <v>0</v>
      </c>
      <c r="Q701" s="207">
        <v>5.0000000000000002E-5</v>
      </c>
      <c r="R701" s="207">
        <f>Q701*H701</f>
        <v>8.5500000000000007E-4</v>
      </c>
      <c r="S701" s="207">
        <v>0</v>
      </c>
      <c r="T701" s="208">
        <f>S701*H701</f>
        <v>0</v>
      </c>
      <c r="U701" s="37"/>
      <c r="V701" s="37"/>
      <c r="W701" s="37"/>
      <c r="X701" s="37"/>
      <c r="Y701" s="37"/>
      <c r="Z701" s="37"/>
      <c r="AA701" s="37"/>
      <c r="AB701" s="37"/>
      <c r="AC701" s="37"/>
      <c r="AD701" s="37"/>
      <c r="AE701" s="37"/>
      <c r="AR701" s="209" t="s">
        <v>159</v>
      </c>
      <c r="AT701" s="209" t="s">
        <v>154</v>
      </c>
      <c r="AU701" s="209" t="s">
        <v>83</v>
      </c>
      <c r="AY701" s="19" t="s">
        <v>152</v>
      </c>
      <c r="BE701" s="210">
        <f>IF(N701="základní",J701,0)</f>
        <v>0</v>
      </c>
      <c r="BF701" s="210">
        <f>IF(N701="snížená",J701,0)</f>
        <v>0</v>
      </c>
      <c r="BG701" s="210">
        <f>IF(N701="zákl. přenesená",J701,0)</f>
        <v>0</v>
      </c>
      <c r="BH701" s="210">
        <f>IF(N701="sníž. přenesená",J701,0)</f>
        <v>0</v>
      </c>
      <c r="BI701" s="210">
        <f>IF(N701="nulová",J701,0)</f>
        <v>0</v>
      </c>
      <c r="BJ701" s="19" t="s">
        <v>81</v>
      </c>
      <c r="BK701" s="210">
        <f>ROUND(I701*H701,2)</f>
        <v>0</v>
      </c>
      <c r="BL701" s="19" t="s">
        <v>159</v>
      </c>
      <c r="BM701" s="209" t="s">
        <v>892</v>
      </c>
    </row>
    <row r="702" spans="1:65" s="13" customFormat="1">
      <c r="B702" s="211"/>
      <c r="C702" s="212"/>
      <c r="D702" s="213" t="s">
        <v>161</v>
      </c>
      <c r="E702" s="214" t="s">
        <v>21</v>
      </c>
      <c r="F702" s="215" t="s">
        <v>388</v>
      </c>
      <c r="G702" s="212"/>
      <c r="H702" s="214" t="s">
        <v>21</v>
      </c>
      <c r="I702" s="216"/>
      <c r="J702" s="212"/>
      <c r="K702" s="212"/>
      <c r="L702" s="217"/>
      <c r="M702" s="218"/>
      <c r="N702" s="219"/>
      <c r="O702" s="219"/>
      <c r="P702" s="219"/>
      <c r="Q702" s="219"/>
      <c r="R702" s="219"/>
      <c r="S702" s="219"/>
      <c r="T702" s="220"/>
      <c r="AT702" s="221" t="s">
        <v>161</v>
      </c>
      <c r="AU702" s="221" t="s">
        <v>83</v>
      </c>
      <c r="AV702" s="13" t="s">
        <v>81</v>
      </c>
      <c r="AW702" s="13" t="s">
        <v>36</v>
      </c>
      <c r="AX702" s="13" t="s">
        <v>74</v>
      </c>
      <c r="AY702" s="221" t="s">
        <v>152</v>
      </c>
    </row>
    <row r="703" spans="1:65" s="14" customFormat="1">
      <c r="B703" s="222"/>
      <c r="C703" s="223"/>
      <c r="D703" s="213" t="s">
        <v>161</v>
      </c>
      <c r="E703" s="224" t="s">
        <v>21</v>
      </c>
      <c r="F703" s="225" t="s">
        <v>893</v>
      </c>
      <c r="G703" s="223"/>
      <c r="H703" s="226">
        <v>17.100000000000001</v>
      </c>
      <c r="I703" s="227"/>
      <c r="J703" s="223"/>
      <c r="K703" s="223"/>
      <c r="L703" s="228"/>
      <c r="M703" s="229"/>
      <c r="N703" s="230"/>
      <c r="O703" s="230"/>
      <c r="P703" s="230"/>
      <c r="Q703" s="230"/>
      <c r="R703" s="230"/>
      <c r="S703" s="230"/>
      <c r="T703" s="231"/>
      <c r="AT703" s="232" t="s">
        <v>161</v>
      </c>
      <c r="AU703" s="232" t="s">
        <v>83</v>
      </c>
      <c r="AV703" s="14" t="s">
        <v>83</v>
      </c>
      <c r="AW703" s="14" t="s">
        <v>36</v>
      </c>
      <c r="AX703" s="14" t="s">
        <v>81</v>
      </c>
      <c r="AY703" s="232" t="s">
        <v>152</v>
      </c>
    </row>
    <row r="704" spans="1:65" s="12" customFormat="1" ht="22.9" customHeight="1">
      <c r="B704" s="182"/>
      <c r="C704" s="183"/>
      <c r="D704" s="184" t="s">
        <v>73</v>
      </c>
      <c r="E704" s="196" t="s">
        <v>565</v>
      </c>
      <c r="F704" s="196" t="s">
        <v>894</v>
      </c>
      <c r="G704" s="183"/>
      <c r="H704" s="183"/>
      <c r="I704" s="186"/>
      <c r="J704" s="197">
        <f>BK704</f>
        <v>0</v>
      </c>
      <c r="K704" s="183"/>
      <c r="L704" s="188"/>
      <c r="M704" s="189"/>
      <c r="N704" s="190"/>
      <c r="O704" s="190"/>
      <c r="P704" s="191">
        <f>SUM(P705:P718)</f>
        <v>0</v>
      </c>
      <c r="Q704" s="190"/>
      <c r="R704" s="191">
        <f>SUM(R705:R718)</f>
        <v>0.26347999999999999</v>
      </c>
      <c r="S704" s="190"/>
      <c r="T704" s="192">
        <f>SUM(T705:T718)</f>
        <v>0</v>
      </c>
      <c r="AR704" s="193" t="s">
        <v>81</v>
      </c>
      <c r="AT704" s="194" t="s">
        <v>73</v>
      </c>
      <c r="AU704" s="194" t="s">
        <v>81</v>
      </c>
      <c r="AY704" s="193" t="s">
        <v>152</v>
      </c>
      <c r="BK704" s="195">
        <f>SUM(BK705:BK718)</f>
        <v>0</v>
      </c>
    </row>
    <row r="705" spans="1:65" s="2" customFormat="1" ht="36" customHeight="1">
      <c r="A705" s="37"/>
      <c r="B705" s="38"/>
      <c r="C705" s="198" t="s">
        <v>895</v>
      </c>
      <c r="D705" s="198" t="s">
        <v>154</v>
      </c>
      <c r="E705" s="199" t="s">
        <v>896</v>
      </c>
      <c r="F705" s="200" t="s">
        <v>897</v>
      </c>
      <c r="G705" s="201" t="s">
        <v>212</v>
      </c>
      <c r="H705" s="202">
        <v>9</v>
      </c>
      <c r="I705" s="203"/>
      <c r="J705" s="204">
        <f>ROUND(I705*H705,2)</f>
        <v>0</v>
      </c>
      <c r="K705" s="200" t="s">
        <v>158</v>
      </c>
      <c r="L705" s="42"/>
      <c r="M705" s="205" t="s">
        <v>21</v>
      </c>
      <c r="N705" s="206" t="s">
        <v>45</v>
      </c>
      <c r="O705" s="68"/>
      <c r="P705" s="207">
        <f>O705*H705</f>
        <v>0</v>
      </c>
      <c r="Q705" s="207">
        <v>1.6979999999999999E-2</v>
      </c>
      <c r="R705" s="207">
        <f>Q705*H705</f>
        <v>0.15281999999999998</v>
      </c>
      <c r="S705" s="207">
        <v>0</v>
      </c>
      <c r="T705" s="208">
        <f>S705*H705</f>
        <v>0</v>
      </c>
      <c r="U705" s="37"/>
      <c r="V705" s="37"/>
      <c r="W705" s="37"/>
      <c r="X705" s="37"/>
      <c r="Y705" s="37"/>
      <c r="Z705" s="37"/>
      <c r="AA705" s="37"/>
      <c r="AB705" s="37"/>
      <c r="AC705" s="37"/>
      <c r="AD705" s="37"/>
      <c r="AE705" s="37"/>
      <c r="AR705" s="209" t="s">
        <v>159</v>
      </c>
      <c r="AT705" s="209" t="s">
        <v>154</v>
      </c>
      <c r="AU705" s="209" t="s">
        <v>83</v>
      </c>
      <c r="AY705" s="19" t="s">
        <v>152</v>
      </c>
      <c r="BE705" s="210">
        <f>IF(N705="základní",J705,0)</f>
        <v>0</v>
      </c>
      <c r="BF705" s="210">
        <f>IF(N705="snížená",J705,0)</f>
        <v>0</v>
      </c>
      <c r="BG705" s="210">
        <f>IF(N705="zákl. přenesená",J705,0)</f>
        <v>0</v>
      </c>
      <c r="BH705" s="210">
        <f>IF(N705="sníž. přenesená",J705,0)</f>
        <v>0</v>
      </c>
      <c r="BI705" s="210">
        <f>IF(N705="nulová",J705,0)</f>
        <v>0</v>
      </c>
      <c r="BJ705" s="19" t="s">
        <v>81</v>
      </c>
      <c r="BK705" s="210">
        <f>ROUND(I705*H705,2)</f>
        <v>0</v>
      </c>
      <c r="BL705" s="19" t="s">
        <v>159</v>
      </c>
      <c r="BM705" s="209" t="s">
        <v>898</v>
      </c>
    </row>
    <row r="706" spans="1:65" s="13" customFormat="1">
      <c r="B706" s="211"/>
      <c r="C706" s="212"/>
      <c r="D706" s="213" t="s">
        <v>161</v>
      </c>
      <c r="E706" s="214" t="s">
        <v>21</v>
      </c>
      <c r="F706" s="215" t="s">
        <v>341</v>
      </c>
      <c r="G706" s="212"/>
      <c r="H706" s="214" t="s">
        <v>21</v>
      </c>
      <c r="I706" s="216"/>
      <c r="J706" s="212"/>
      <c r="K706" s="212"/>
      <c r="L706" s="217"/>
      <c r="M706" s="218"/>
      <c r="N706" s="219"/>
      <c r="O706" s="219"/>
      <c r="P706" s="219"/>
      <c r="Q706" s="219"/>
      <c r="R706" s="219"/>
      <c r="S706" s="219"/>
      <c r="T706" s="220"/>
      <c r="AT706" s="221" t="s">
        <v>161</v>
      </c>
      <c r="AU706" s="221" t="s">
        <v>83</v>
      </c>
      <c r="AV706" s="13" t="s">
        <v>81</v>
      </c>
      <c r="AW706" s="13" t="s">
        <v>36</v>
      </c>
      <c r="AX706" s="13" t="s">
        <v>74</v>
      </c>
      <c r="AY706" s="221" t="s">
        <v>152</v>
      </c>
    </row>
    <row r="707" spans="1:65" s="14" customFormat="1">
      <c r="B707" s="222"/>
      <c r="C707" s="223"/>
      <c r="D707" s="213" t="s">
        <v>161</v>
      </c>
      <c r="E707" s="224" t="s">
        <v>21</v>
      </c>
      <c r="F707" s="225" t="s">
        <v>899</v>
      </c>
      <c r="G707" s="223"/>
      <c r="H707" s="226">
        <v>3</v>
      </c>
      <c r="I707" s="227"/>
      <c r="J707" s="223"/>
      <c r="K707" s="223"/>
      <c r="L707" s="228"/>
      <c r="M707" s="229"/>
      <c r="N707" s="230"/>
      <c r="O707" s="230"/>
      <c r="P707" s="230"/>
      <c r="Q707" s="230"/>
      <c r="R707" s="230"/>
      <c r="S707" s="230"/>
      <c r="T707" s="231"/>
      <c r="AT707" s="232" t="s">
        <v>161</v>
      </c>
      <c r="AU707" s="232" t="s">
        <v>83</v>
      </c>
      <c r="AV707" s="14" t="s">
        <v>83</v>
      </c>
      <c r="AW707" s="14" t="s">
        <v>36</v>
      </c>
      <c r="AX707" s="14" t="s">
        <v>74</v>
      </c>
      <c r="AY707" s="232" t="s">
        <v>152</v>
      </c>
    </row>
    <row r="708" spans="1:65" s="14" customFormat="1">
      <c r="B708" s="222"/>
      <c r="C708" s="223"/>
      <c r="D708" s="213" t="s">
        <v>161</v>
      </c>
      <c r="E708" s="224" t="s">
        <v>21</v>
      </c>
      <c r="F708" s="225" t="s">
        <v>900</v>
      </c>
      <c r="G708" s="223"/>
      <c r="H708" s="226">
        <v>3</v>
      </c>
      <c r="I708" s="227"/>
      <c r="J708" s="223"/>
      <c r="K708" s="223"/>
      <c r="L708" s="228"/>
      <c r="M708" s="229"/>
      <c r="N708" s="230"/>
      <c r="O708" s="230"/>
      <c r="P708" s="230"/>
      <c r="Q708" s="230"/>
      <c r="R708" s="230"/>
      <c r="S708" s="230"/>
      <c r="T708" s="231"/>
      <c r="AT708" s="232" t="s">
        <v>161</v>
      </c>
      <c r="AU708" s="232" t="s">
        <v>83</v>
      </c>
      <c r="AV708" s="14" t="s">
        <v>83</v>
      </c>
      <c r="AW708" s="14" t="s">
        <v>36</v>
      </c>
      <c r="AX708" s="14" t="s">
        <v>74</v>
      </c>
      <c r="AY708" s="232" t="s">
        <v>152</v>
      </c>
    </row>
    <row r="709" spans="1:65" s="14" customFormat="1">
      <c r="B709" s="222"/>
      <c r="C709" s="223"/>
      <c r="D709" s="213" t="s">
        <v>161</v>
      </c>
      <c r="E709" s="224" t="s">
        <v>21</v>
      </c>
      <c r="F709" s="225" t="s">
        <v>901</v>
      </c>
      <c r="G709" s="223"/>
      <c r="H709" s="226">
        <v>3</v>
      </c>
      <c r="I709" s="227"/>
      <c r="J709" s="223"/>
      <c r="K709" s="223"/>
      <c r="L709" s="228"/>
      <c r="M709" s="229"/>
      <c r="N709" s="230"/>
      <c r="O709" s="230"/>
      <c r="P709" s="230"/>
      <c r="Q709" s="230"/>
      <c r="R709" s="230"/>
      <c r="S709" s="230"/>
      <c r="T709" s="231"/>
      <c r="AT709" s="232" t="s">
        <v>161</v>
      </c>
      <c r="AU709" s="232" t="s">
        <v>83</v>
      </c>
      <c r="AV709" s="14" t="s">
        <v>83</v>
      </c>
      <c r="AW709" s="14" t="s">
        <v>36</v>
      </c>
      <c r="AX709" s="14" t="s">
        <v>74</v>
      </c>
      <c r="AY709" s="232" t="s">
        <v>152</v>
      </c>
    </row>
    <row r="710" spans="1:65" s="15" customFormat="1">
      <c r="B710" s="233"/>
      <c r="C710" s="234"/>
      <c r="D710" s="213" t="s">
        <v>161</v>
      </c>
      <c r="E710" s="235" t="s">
        <v>21</v>
      </c>
      <c r="F710" s="236" t="s">
        <v>184</v>
      </c>
      <c r="G710" s="234"/>
      <c r="H710" s="237">
        <v>9</v>
      </c>
      <c r="I710" s="238"/>
      <c r="J710" s="234"/>
      <c r="K710" s="234"/>
      <c r="L710" s="239"/>
      <c r="M710" s="240"/>
      <c r="N710" s="241"/>
      <c r="O710" s="241"/>
      <c r="P710" s="241"/>
      <c r="Q710" s="241"/>
      <c r="R710" s="241"/>
      <c r="S710" s="241"/>
      <c r="T710" s="242"/>
      <c r="AT710" s="243" t="s">
        <v>161</v>
      </c>
      <c r="AU710" s="243" t="s">
        <v>83</v>
      </c>
      <c r="AV710" s="15" t="s">
        <v>159</v>
      </c>
      <c r="AW710" s="15" t="s">
        <v>36</v>
      </c>
      <c r="AX710" s="15" t="s">
        <v>81</v>
      </c>
      <c r="AY710" s="243" t="s">
        <v>152</v>
      </c>
    </row>
    <row r="711" spans="1:65" s="2" customFormat="1" ht="16.5" customHeight="1">
      <c r="A711" s="37"/>
      <c r="B711" s="38"/>
      <c r="C711" s="244" t="s">
        <v>902</v>
      </c>
      <c r="D711" s="244" t="s">
        <v>365</v>
      </c>
      <c r="E711" s="245" t="s">
        <v>903</v>
      </c>
      <c r="F711" s="246" t="s">
        <v>904</v>
      </c>
      <c r="G711" s="247" t="s">
        <v>212</v>
      </c>
      <c r="H711" s="248">
        <v>2</v>
      </c>
      <c r="I711" s="249"/>
      <c r="J711" s="250">
        <f>ROUND(I711*H711,2)</f>
        <v>0</v>
      </c>
      <c r="K711" s="246" t="s">
        <v>158</v>
      </c>
      <c r="L711" s="251"/>
      <c r="M711" s="252" t="s">
        <v>21</v>
      </c>
      <c r="N711" s="253" t="s">
        <v>45</v>
      </c>
      <c r="O711" s="68"/>
      <c r="P711" s="207">
        <f>O711*H711</f>
        <v>0</v>
      </c>
      <c r="Q711" s="207">
        <v>1.272E-2</v>
      </c>
      <c r="R711" s="207">
        <f>Q711*H711</f>
        <v>2.5440000000000001E-2</v>
      </c>
      <c r="S711" s="207">
        <v>0</v>
      </c>
      <c r="T711" s="208">
        <f>S711*H711</f>
        <v>0</v>
      </c>
      <c r="U711" s="37"/>
      <c r="V711" s="37"/>
      <c r="W711" s="37"/>
      <c r="X711" s="37"/>
      <c r="Y711" s="37"/>
      <c r="Z711" s="37"/>
      <c r="AA711" s="37"/>
      <c r="AB711" s="37"/>
      <c r="AC711" s="37"/>
      <c r="AD711" s="37"/>
      <c r="AE711" s="37"/>
      <c r="AR711" s="209" t="s">
        <v>209</v>
      </c>
      <c r="AT711" s="209" t="s">
        <v>365</v>
      </c>
      <c r="AU711" s="209" t="s">
        <v>83</v>
      </c>
      <c r="AY711" s="19" t="s">
        <v>152</v>
      </c>
      <c r="BE711" s="210">
        <f>IF(N711="základní",J711,0)</f>
        <v>0</v>
      </c>
      <c r="BF711" s="210">
        <f>IF(N711="snížená",J711,0)</f>
        <v>0</v>
      </c>
      <c r="BG711" s="210">
        <f>IF(N711="zákl. přenesená",J711,0)</f>
        <v>0</v>
      </c>
      <c r="BH711" s="210">
        <f>IF(N711="sníž. přenesená",J711,0)</f>
        <v>0</v>
      </c>
      <c r="BI711" s="210">
        <f>IF(N711="nulová",J711,0)</f>
        <v>0</v>
      </c>
      <c r="BJ711" s="19" t="s">
        <v>81</v>
      </c>
      <c r="BK711" s="210">
        <f>ROUND(I711*H711,2)</f>
        <v>0</v>
      </c>
      <c r="BL711" s="19" t="s">
        <v>159</v>
      </c>
      <c r="BM711" s="209" t="s">
        <v>905</v>
      </c>
    </row>
    <row r="712" spans="1:65" s="14" customFormat="1">
      <c r="B712" s="222"/>
      <c r="C712" s="223"/>
      <c r="D712" s="213" t="s">
        <v>161</v>
      </c>
      <c r="E712" s="224" t="s">
        <v>21</v>
      </c>
      <c r="F712" s="225" t="s">
        <v>906</v>
      </c>
      <c r="G712" s="223"/>
      <c r="H712" s="226">
        <v>2</v>
      </c>
      <c r="I712" s="227"/>
      <c r="J712" s="223"/>
      <c r="K712" s="223"/>
      <c r="L712" s="228"/>
      <c r="M712" s="229"/>
      <c r="N712" s="230"/>
      <c r="O712" s="230"/>
      <c r="P712" s="230"/>
      <c r="Q712" s="230"/>
      <c r="R712" s="230"/>
      <c r="S712" s="230"/>
      <c r="T712" s="231"/>
      <c r="AT712" s="232" t="s">
        <v>161</v>
      </c>
      <c r="AU712" s="232" t="s">
        <v>83</v>
      </c>
      <c r="AV712" s="14" t="s">
        <v>83</v>
      </c>
      <c r="AW712" s="14" t="s">
        <v>36</v>
      </c>
      <c r="AX712" s="14" t="s">
        <v>81</v>
      </c>
      <c r="AY712" s="232" t="s">
        <v>152</v>
      </c>
    </row>
    <row r="713" spans="1:65" s="2" customFormat="1" ht="16.5" customHeight="1">
      <c r="A713" s="37"/>
      <c r="B713" s="38"/>
      <c r="C713" s="244" t="s">
        <v>907</v>
      </c>
      <c r="D713" s="244" t="s">
        <v>365</v>
      </c>
      <c r="E713" s="245" t="s">
        <v>908</v>
      </c>
      <c r="F713" s="246" t="s">
        <v>909</v>
      </c>
      <c r="G713" s="247" t="s">
        <v>212</v>
      </c>
      <c r="H713" s="248">
        <v>1</v>
      </c>
      <c r="I713" s="249"/>
      <c r="J713" s="250">
        <f>ROUND(I713*H713,2)</f>
        <v>0</v>
      </c>
      <c r="K713" s="246" t="s">
        <v>158</v>
      </c>
      <c r="L713" s="251"/>
      <c r="M713" s="252" t="s">
        <v>21</v>
      </c>
      <c r="N713" s="253" t="s">
        <v>45</v>
      </c>
      <c r="O713" s="68"/>
      <c r="P713" s="207">
        <f>O713*H713</f>
        <v>0</v>
      </c>
      <c r="Q713" s="207">
        <v>1.0999999999999999E-2</v>
      </c>
      <c r="R713" s="207">
        <f>Q713*H713</f>
        <v>1.0999999999999999E-2</v>
      </c>
      <c r="S713" s="207">
        <v>0</v>
      </c>
      <c r="T713" s="208">
        <f>S713*H713</f>
        <v>0</v>
      </c>
      <c r="U713" s="37"/>
      <c r="V713" s="37"/>
      <c r="W713" s="37"/>
      <c r="X713" s="37"/>
      <c r="Y713" s="37"/>
      <c r="Z713" s="37"/>
      <c r="AA713" s="37"/>
      <c r="AB713" s="37"/>
      <c r="AC713" s="37"/>
      <c r="AD713" s="37"/>
      <c r="AE713" s="37"/>
      <c r="AR713" s="209" t="s">
        <v>209</v>
      </c>
      <c r="AT713" s="209" t="s">
        <v>365</v>
      </c>
      <c r="AU713" s="209" t="s">
        <v>83</v>
      </c>
      <c r="AY713" s="19" t="s">
        <v>152</v>
      </c>
      <c r="BE713" s="210">
        <f>IF(N713="základní",J713,0)</f>
        <v>0</v>
      </c>
      <c r="BF713" s="210">
        <f>IF(N713="snížená",J713,0)</f>
        <v>0</v>
      </c>
      <c r="BG713" s="210">
        <f>IF(N713="zákl. přenesená",J713,0)</f>
        <v>0</v>
      </c>
      <c r="BH713" s="210">
        <f>IF(N713="sníž. přenesená",J713,0)</f>
        <v>0</v>
      </c>
      <c r="BI713" s="210">
        <f>IF(N713="nulová",J713,0)</f>
        <v>0</v>
      </c>
      <c r="BJ713" s="19" t="s">
        <v>81</v>
      </c>
      <c r="BK713" s="210">
        <f>ROUND(I713*H713,2)</f>
        <v>0</v>
      </c>
      <c r="BL713" s="19" t="s">
        <v>159</v>
      </c>
      <c r="BM713" s="209" t="s">
        <v>910</v>
      </c>
    </row>
    <row r="714" spans="1:65" s="14" customFormat="1">
      <c r="B714" s="222"/>
      <c r="C714" s="223"/>
      <c r="D714" s="213" t="s">
        <v>161</v>
      </c>
      <c r="E714" s="224" t="s">
        <v>21</v>
      </c>
      <c r="F714" s="225" t="s">
        <v>911</v>
      </c>
      <c r="G714" s="223"/>
      <c r="H714" s="226">
        <v>1</v>
      </c>
      <c r="I714" s="227"/>
      <c r="J714" s="223"/>
      <c r="K714" s="223"/>
      <c r="L714" s="228"/>
      <c r="M714" s="229"/>
      <c r="N714" s="230"/>
      <c r="O714" s="230"/>
      <c r="P714" s="230"/>
      <c r="Q714" s="230"/>
      <c r="R714" s="230"/>
      <c r="S714" s="230"/>
      <c r="T714" s="231"/>
      <c r="AT714" s="232" t="s">
        <v>161</v>
      </c>
      <c r="AU714" s="232" t="s">
        <v>83</v>
      </c>
      <c r="AV714" s="14" t="s">
        <v>83</v>
      </c>
      <c r="AW714" s="14" t="s">
        <v>36</v>
      </c>
      <c r="AX714" s="14" t="s">
        <v>81</v>
      </c>
      <c r="AY714" s="232" t="s">
        <v>152</v>
      </c>
    </row>
    <row r="715" spans="1:65" s="2" customFormat="1" ht="16.5" customHeight="1">
      <c r="A715" s="37"/>
      <c r="B715" s="38"/>
      <c r="C715" s="244" t="s">
        <v>912</v>
      </c>
      <c r="D715" s="244" t="s">
        <v>365</v>
      </c>
      <c r="E715" s="245" t="s">
        <v>913</v>
      </c>
      <c r="F715" s="246" t="s">
        <v>914</v>
      </c>
      <c r="G715" s="247" t="s">
        <v>212</v>
      </c>
      <c r="H715" s="248">
        <v>3</v>
      </c>
      <c r="I715" s="249"/>
      <c r="J715" s="250">
        <f>ROUND(I715*H715,2)</f>
        <v>0</v>
      </c>
      <c r="K715" s="246" t="s">
        <v>158</v>
      </c>
      <c r="L715" s="251"/>
      <c r="M715" s="252" t="s">
        <v>21</v>
      </c>
      <c r="N715" s="253" t="s">
        <v>45</v>
      </c>
      <c r="O715" s="68"/>
      <c r="P715" s="207">
        <f>O715*H715</f>
        <v>0</v>
      </c>
      <c r="Q715" s="207">
        <v>1.2489999999999999E-2</v>
      </c>
      <c r="R715" s="207">
        <f>Q715*H715</f>
        <v>3.7469999999999996E-2</v>
      </c>
      <c r="S715" s="207">
        <v>0</v>
      </c>
      <c r="T715" s="208">
        <f>S715*H715</f>
        <v>0</v>
      </c>
      <c r="U715" s="37"/>
      <c r="V715" s="37"/>
      <c r="W715" s="37"/>
      <c r="X715" s="37"/>
      <c r="Y715" s="37"/>
      <c r="Z715" s="37"/>
      <c r="AA715" s="37"/>
      <c r="AB715" s="37"/>
      <c r="AC715" s="37"/>
      <c r="AD715" s="37"/>
      <c r="AE715" s="37"/>
      <c r="AR715" s="209" t="s">
        <v>209</v>
      </c>
      <c r="AT715" s="209" t="s">
        <v>365</v>
      </c>
      <c r="AU715" s="209" t="s">
        <v>83</v>
      </c>
      <c r="AY715" s="19" t="s">
        <v>152</v>
      </c>
      <c r="BE715" s="210">
        <f>IF(N715="základní",J715,0)</f>
        <v>0</v>
      </c>
      <c r="BF715" s="210">
        <f>IF(N715="snížená",J715,0)</f>
        <v>0</v>
      </c>
      <c r="BG715" s="210">
        <f>IF(N715="zákl. přenesená",J715,0)</f>
        <v>0</v>
      </c>
      <c r="BH715" s="210">
        <f>IF(N715="sníž. přenesená",J715,0)</f>
        <v>0</v>
      </c>
      <c r="BI715" s="210">
        <f>IF(N715="nulová",J715,0)</f>
        <v>0</v>
      </c>
      <c r="BJ715" s="19" t="s">
        <v>81</v>
      </c>
      <c r="BK715" s="210">
        <f>ROUND(I715*H715,2)</f>
        <v>0</v>
      </c>
      <c r="BL715" s="19" t="s">
        <v>159</v>
      </c>
      <c r="BM715" s="209" t="s">
        <v>915</v>
      </c>
    </row>
    <row r="716" spans="1:65" s="14" customFormat="1">
      <c r="B716" s="222"/>
      <c r="C716" s="223"/>
      <c r="D716" s="213" t="s">
        <v>161</v>
      </c>
      <c r="E716" s="224" t="s">
        <v>21</v>
      </c>
      <c r="F716" s="225" t="s">
        <v>916</v>
      </c>
      <c r="G716" s="223"/>
      <c r="H716" s="226">
        <v>3</v>
      </c>
      <c r="I716" s="227"/>
      <c r="J716" s="223"/>
      <c r="K716" s="223"/>
      <c r="L716" s="228"/>
      <c r="M716" s="229"/>
      <c r="N716" s="230"/>
      <c r="O716" s="230"/>
      <c r="P716" s="230"/>
      <c r="Q716" s="230"/>
      <c r="R716" s="230"/>
      <c r="S716" s="230"/>
      <c r="T716" s="231"/>
      <c r="AT716" s="232" t="s">
        <v>161</v>
      </c>
      <c r="AU716" s="232" t="s">
        <v>83</v>
      </c>
      <c r="AV716" s="14" t="s">
        <v>83</v>
      </c>
      <c r="AW716" s="14" t="s">
        <v>36</v>
      </c>
      <c r="AX716" s="14" t="s">
        <v>81</v>
      </c>
      <c r="AY716" s="232" t="s">
        <v>152</v>
      </c>
    </row>
    <row r="717" spans="1:65" s="2" customFormat="1" ht="16.5" customHeight="1">
      <c r="A717" s="37"/>
      <c r="B717" s="38"/>
      <c r="C717" s="244" t="s">
        <v>917</v>
      </c>
      <c r="D717" s="244" t="s">
        <v>365</v>
      </c>
      <c r="E717" s="245" t="s">
        <v>918</v>
      </c>
      <c r="F717" s="246" t="s">
        <v>919</v>
      </c>
      <c r="G717" s="247" t="s">
        <v>212</v>
      </c>
      <c r="H717" s="248">
        <v>3</v>
      </c>
      <c r="I717" s="249"/>
      <c r="J717" s="250">
        <f>ROUND(I717*H717,2)</f>
        <v>0</v>
      </c>
      <c r="K717" s="246" t="s">
        <v>158</v>
      </c>
      <c r="L717" s="251"/>
      <c r="M717" s="252" t="s">
        <v>21</v>
      </c>
      <c r="N717" s="253" t="s">
        <v>45</v>
      </c>
      <c r="O717" s="68"/>
      <c r="P717" s="207">
        <f>O717*H717</f>
        <v>0</v>
      </c>
      <c r="Q717" s="207">
        <v>1.225E-2</v>
      </c>
      <c r="R717" s="207">
        <f>Q717*H717</f>
        <v>3.6750000000000005E-2</v>
      </c>
      <c r="S717" s="207">
        <v>0</v>
      </c>
      <c r="T717" s="208">
        <f>S717*H717</f>
        <v>0</v>
      </c>
      <c r="U717" s="37"/>
      <c r="V717" s="37"/>
      <c r="W717" s="37"/>
      <c r="X717" s="37"/>
      <c r="Y717" s="37"/>
      <c r="Z717" s="37"/>
      <c r="AA717" s="37"/>
      <c r="AB717" s="37"/>
      <c r="AC717" s="37"/>
      <c r="AD717" s="37"/>
      <c r="AE717" s="37"/>
      <c r="AR717" s="209" t="s">
        <v>209</v>
      </c>
      <c r="AT717" s="209" t="s">
        <v>365</v>
      </c>
      <c r="AU717" s="209" t="s">
        <v>83</v>
      </c>
      <c r="AY717" s="19" t="s">
        <v>152</v>
      </c>
      <c r="BE717" s="210">
        <f>IF(N717="základní",J717,0)</f>
        <v>0</v>
      </c>
      <c r="BF717" s="210">
        <f>IF(N717="snížená",J717,0)</f>
        <v>0</v>
      </c>
      <c r="BG717" s="210">
        <f>IF(N717="zákl. přenesená",J717,0)</f>
        <v>0</v>
      </c>
      <c r="BH717" s="210">
        <f>IF(N717="sníž. přenesená",J717,0)</f>
        <v>0</v>
      </c>
      <c r="BI717" s="210">
        <f>IF(N717="nulová",J717,0)</f>
        <v>0</v>
      </c>
      <c r="BJ717" s="19" t="s">
        <v>81</v>
      </c>
      <c r="BK717" s="210">
        <f>ROUND(I717*H717,2)</f>
        <v>0</v>
      </c>
      <c r="BL717" s="19" t="s">
        <v>159</v>
      </c>
      <c r="BM717" s="209" t="s">
        <v>920</v>
      </c>
    </row>
    <row r="718" spans="1:65" s="14" customFormat="1">
      <c r="B718" s="222"/>
      <c r="C718" s="223"/>
      <c r="D718" s="213" t="s">
        <v>161</v>
      </c>
      <c r="E718" s="224" t="s">
        <v>21</v>
      </c>
      <c r="F718" s="225" t="s">
        <v>916</v>
      </c>
      <c r="G718" s="223"/>
      <c r="H718" s="226">
        <v>3</v>
      </c>
      <c r="I718" s="227"/>
      <c r="J718" s="223"/>
      <c r="K718" s="223"/>
      <c r="L718" s="228"/>
      <c r="M718" s="229"/>
      <c r="N718" s="230"/>
      <c r="O718" s="230"/>
      <c r="P718" s="230"/>
      <c r="Q718" s="230"/>
      <c r="R718" s="230"/>
      <c r="S718" s="230"/>
      <c r="T718" s="231"/>
      <c r="AT718" s="232" t="s">
        <v>161</v>
      </c>
      <c r="AU718" s="232" t="s">
        <v>83</v>
      </c>
      <c r="AV718" s="14" t="s">
        <v>83</v>
      </c>
      <c r="AW718" s="14" t="s">
        <v>36</v>
      </c>
      <c r="AX718" s="14" t="s">
        <v>81</v>
      </c>
      <c r="AY718" s="232" t="s">
        <v>152</v>
      </c>
    </row>
    <row r="719" spans="1:65" s="12" customFormat="1" ht="22.9" customHeight="1">
      <c r="B719" s="182"/>
      <c r="C719" s="183"/>
      <c r="D719" s="184" t="s">
        <v>73</v>
      </c>
      <c r="E719" s="196" t="s">
        <v>770</v>
      </c>
      <c r="F719" s="196" t="s">
        <v>921</v>
      </c>
      <c r="G719" s="183"/>
      <c r="H719" s="183"/>
      <c r="I719" s="186"/>
      <c r="J719" s="197">
        <f>BK719</f>
        <v>0</v>
      </c>
      <c r="K719" s="183"/>
      <c r="L719" s="188"/>
      <c r="M719" s="189"/>
      <c r="N719" s="190"/>
      <c r="O719" s="190"/>
      <c r="P719" s="191">
        <f>SUM(P720:P772)</f>
        <v>0</v>
      </c>
      <c r="Q719" s="190"/>
      <c r="R719" s="191">
        <f>SUM(R720:R772)</f>
        <v>2.2242999999999999E-2</v>
      </c>
      <c r="S719" s="190"/>
      <c r="T719" s="192">
        <f>SUM(T720:T772)</f>
        <v>0</v>
      </c>
      <c r="AR719" s="193" t="s">
        <v>81</v>
      </c>
      <c r="AT719" s="194" t="s">
        <v>73</v>
      </c>
      <c r="AU719" s="194" t="s">
        <v>81</v>
      </c>
      <c r="AY719" s="193" t="s">
        <v>152</v>
      </c>
      <c r="BK719" s="195">
        <f>SUM(BK720:BK772)</f>
        <v>0</v>
      </c>
    </row>
    <row r="720" spans="1:65" s="2" customFormat="1" ht="36" customHeight="1">
      <c r="A720" s="37"/>
      <c r="B720" s="38"/>
      <c r="C720" s="198" t="s">
        <v>922</v>
      </c>
      <c r="D720" s="198" t="s">
        <v>154</v>
      </c>
      <c r="E720" s="199" t="s">
        <v>923</v>
      </c>
      <c r="F720" s="200" t="s">
        <v>924</v>
      </c>
      <c r="G720" s="201" t="s">
        <v>219</v>
      </c>
      <c r="H720" s="202">
        <v>36.450000000000003</v>
      </c>
      <c r="I720" s="203"/>
      <c r="J720" s="204">
        <f>ROUND(I720*H720,2)</f>
        <v>0</v>
      </c>
      <c r="K720" s="200" t="s">
        <v>272</v>
      </c>
      <c r="L720" s="42"/>
      <c r="M720" s="205" t="s">
        <v>21</v>
      </c>
      <c r="N720" s="206" t="s">
        <v>45</v>
      </c>
      <c r="O720" s="68"/>
      <c r="P720" s="207">
        <f>O720*H720</f>
        <v>0</v>
      </c>
      <c r="Q720" s="207">
        <v>0</v>
      </c>
      <c r="R720" s="207">
        <f>Q720*H720</f>
        <v>0</v>
      </c>
      <c r="S720" s="207">
        <v>0</v>
      </c>
      <c r="T720" s="208">
        <f>S720*H720</f>
        <v>0</v>
      </c>
      <c r="U720" s="37"/>
      <c r="V720" s="37"/>
      <c r="W720" s="37"/>
      <c r="X720" s="37"/>
      <c r="Y720" s="37"/>
      <c r="Z720" s="37"/>
      <c r="AA720" s="37"/>
      <c r="AB720" s="37"/>
      <c r="AC720" s="37"/>
      <c r="AD720" s="37"/>
      <c r="AE720" s="37"/>
      <c r="AR720" s="209" t="s">
        <v>159</v>
      </c>
      <c r="AT720" s="209" t="s">
        <v>154</v>
      </c>
      <c r="AU720" s="209" t="s">
        <v>83</v>
      </c>
      <c r="AY720" s="19" t="s">
        <v>152</v>
      </c>
      <c r="BE720" s="210">
        <f>IF(N720="základní",J720,0)</f>
        <v>0</v>
      </c>
      <c r="BF720" s="210">
        <f>IF(N720="snížená",J720,0)</f>
        <v>0</v>
      </c>
      <c r="BG720" s="210">
        <f>IF(N720="zákl. přenesená",J720,0)</f>
        <v>0</v>
      </c>
      <c r="BH720" s="210">
        <f>IF(N720="sníž. přenesená",J720,0)</f>
        <v>0</v>
      </c>
      <c r="BI720" s="210">
        <f>IF(N720="nulová",J720,0)</f>
        <v>0</v>
      </c>
      <c r="BJ720" s="19" t="s">
        <v>81</v>
      </c>
      <c r="BK720" s="210">
        <f>ROUND(I720*H720,2)</f>
        <v>0</v>
      </c>
      <c r="BL720" s="19" t="s">
        <v>159</v>
      </c>
      <c r="BM720" s="209" t="s">
        <v>925</v>
      </c>
    </row>
    <row r="721" spans="1:65" s="14" customFormat="1" ht="22.5">
      <c r="B721" s="222"/>
      <c r="C721" s="223"/>
      <c r="D721" s="213" t="s">
        <v>161</v>
      </c>
      <c r="E721" s="224" t="s">
        <v>21</v>
      </c>
      <c r="F721" s="225" t="s">
        <v>926</v>
      </c>
      <c r="G721" s="223"/>
      <c r="H721" s="226">
        <v>36.450000000000003</v>
      </c>
      <c r="I721" s="227"/>
      <c r="J721" s="223"/>
      <c r="K721" s="223"/>
      <c r="L721" s="228"/>
      <c r="M721" s="229"/>
      <c r="N721" s="230"/>
      <c r="O721" s="230"/>
      <c r="P721" s="230"/>
      <c r="Q721" s="230"/>
      <c r="R721" s="230"/>
      <c r="S721" s="230"/>
      <c r="T721" s="231"/>
      <c r="AT721" s="232" t="s">
        <v>161</v>
      </c>
      <c r="AU721" s="232" t="s">
        <v>83</v>
      </c>
      <c r="AV721" s="14" t="s">
        <v>83</v>
      </c>
      <c r="AW721" s="14" t="s">
        <v>36</v>
      </c>
      <c r="AX721" s="14" t="s">
        <v>81</v>
      </c>
      <c r="AY721" s="232" t="s">
        <v>152</v>
      </c>
    </row>
    <row r="722" spans="1:65" s="2" customFormat="1" ht="24" customHeight="1">
      <c r="A722" s="37"/>
      <c r="B722" s="38"/>
      <c r="C722" s="198" t="s">
        <v>927</v>
      </c>
      <c r="D722" s="198" t="s">
        <v>154</v>
      </c>
      <c r="E722" s="199" t="s">
        <v>928</v>
      </c>
      <c r="F722" s="200" t="s">
        <v>929</v>
      </c>
      <c r="G722" s="201" t="s">
        <v>271</v>
      </c>
      <c r="H722" s="202">
        <v>9.76</v>
      </c>
      <c r="I722" s="203"/>
      <c r="J722" s="204">
        <f>ROUND(I722*H722,2)</f>
        <v>0</v>
      </c>
      <c r="K722" s="200" t="s">
        <v>158</v>
      </c>
      <c r="L722" s="42"/>
      <c r="M722" s="205" t="s">
        <v>21</v>
      </c>
      <c r="N722" s="206" t="s">
        <v>45</v>
      </c>
      <c r="O722" s="68"/>
      <c r="P722" s="207">
        <f>O722*H722</f>
        <v>0</v>
      </c>
      <c r="Q722" s="207">
        <v>0</v>
      </c>
      <c r="R722" s="207">
        <f>Q722*H722</f>
        <v>0</v>
      </c>
      <c r="S722" s="207">
        <v>0</v>
      </c>
      <c r="T722" s="208">
        <f>S722*H722</f>
        <v>0</v>
      </c>
      <c r="U722" s="37"/>
      <c r="V722" s="37"/>
      <c r="W722" s="37"/>
      <c r="X722" s="37"/>
      <c r="Y722" s="37"/>
      <c r="Z722" s="37"/>
      <c r="AA722" s="37"/>
      <c r="AB722" s="37"/>
      <c r="AC722" s="37"/>
      <c r="AD722" s="37"/>
      <c r="AE722" s="37"/>
      <c r="AR722" s="209" t="s">
        <v>159</v>
      </c>
      <c r="AT722" s="209" t="s">
        <v>154</v>
      </c>
      <c r="AU722" s="209" t="s">
        <v>83</v>
      </c>
      <c r="AY722" s="19" t="s">
        <v>152</v>
      </c>
      <c r="BE722" s="210">
        <f>IF(N722="základní",J722,0)</f>
        <v>0</v>
      </c>
      <c r="BF722" s="210">
        <f>IF(N722="snížená",J722,0)</f>
        <v>0</v>
      </c>
      <c r="BG722" s="210">
        <f>IF(N722="zákl. přenesená",J722,0)</f>
        <v>0</v>
      </c>
      <c r="BH722" s="210">
        <f>IF(N722="sníž. přenesená",J722,0)</f>
        <v>0</v>
      </c>
      <c r="BI722" s="210">
        <f>IF(N722="nulová",J722,0)</f>
        <v>0</v>
      </c>
      <c r="BJ722" s="19" t="s">
        <v>81</v>
      </c>
      <c r="BK722" s="210">
        <f>ROUND(I722*H722,2)</f>
        <v>0</v>
      </c>
      <c r="BL722" s="19" t="s">
        <v>159</v>
      </c>
      <c r="BM722" s="209" t="s">
        <v>930</v>
      </c>
    </row>
    <row r="723" spans="1:65" s="13" customFormat="1">
      <c r="B723" s="211"/>
      <c r="C723" s="212"/>
      <c r="D723" s="213" t="s">
        <v>161</v>
      </c>
      <c r="E723" s="214" t="s">
        <v>21</v>
      </c>
      <c r="F723" s="215" t="s">
        <v>625</v>
      </c>
      <c r="G723" s="212"/>
      <c r="H723" s="214" t="s">
        <v>21</v>
      </c>
      <c r="I723" s="216"/>
      <c r="J723" s="212"/>
      <c r="K723" s="212"/>
      <c r="L723" s="217"/>
      <c r="M723" s="218"/>
      <c r="N723" s="219"/>
      <c r="O723" s="219"/>
      <c r="P723" s="219"/>
      <c r="Q723" s="219"/>
      <c r="R723" s="219"/>
      <c r="S723" s="219"/>
      <c r="T723" s="220"/>
      <c r="AT723" s="221" t="s">
        <v>161</v>
      </c>
      <c r="AU723" s="221" t="s">
        <v>83</v>
      </c>
      <c r="AV723" s="13" t="s">
        <v>81</v>
      </c>
      <c r="AW723" s="13" t="s">
        <v>36</v>
      </c>
      <c r="AX723" s="13" t="s">
        <v>74</v>
      </c>
      <c r="AY723" s="221" t="s">
        <v>152</v>
      </c>
    </row>
    <row r="724" spans="1:65" s="14" customFormat="1">
      <c r="B724" s="222"/>
      <c r="C724" s="223"/>
      <c r="D724" s="213" t="s">
        <v>161</v>
      </c>
      <c r="E724" s="224" t="s">
        <v>21</v>
      </c>
      <c r="F724" s="225" t="s">
        <v>931</v>
      </c>
      <c r="G724" s="223"/>
      <c r="H724" s="226">
        <v>9.76</v>
      </c>
      <c r="I724" s="227"/>
      <c r="J724" s="223"/>
      <c r="K724" s="223"/>
      <c r="L724" s="228"/>
      <c r="M724" s="229"/>
      <c r="N724" s="230"/>
      <c r="O724" s="230"/>
      <c r="P724" s="230"/>
      <c r="Q724" s="230"/>
      <c r="R724" s="230"/>
      <c r="S724" s="230"/>
      <c r="T724" s="231"/>
      <c r="AT724" s="232" t="s">
        <v>161</v>
      </c>
      <c r="AU724" s="232" t="s">
        <v>83</v>
      </c>
      <c r="AV724" s="14" t="s">
        <v>83</v>
      </c>
      <c r="AW724" s="14" t="s">
        <v>36</v>
      </c>
      <c r="AX724" s="14" t="s">
        <v>81</v>
      </c>
      <c r="AY724" s="232" t="s">
        <v>152</v>
      </c>
    </row>
    <row r="725" spans="1:65" s="2" customFormat="1" ht="36" customHeight="1">
      <c r="A725" s="37"/>
      <c r="B725" s="38"/>
      <c r="C725" s="198" t="s">
        <v>932</v>
      </c>
      <c r="D725" s="198" t="s">
        <v>154</v>
      </c>
      <c r="E725" s="199" t="s">
        <v>933</v>
      </c>
      <c r="F725" s="200" t="s">
        <v>934</v>
      </c>
      <c r="G725" s="201" t="s">
        <v>271</v>
      </c>
      <c r="H725" s="202">
        <v>136.63999999999999</v>
      </c>
      <c r="I725" s="203"/>
      <c r="J725" s="204">
        <f>ROUND(I725*H725,2)</f>
        <v>0</v>
      </c>
      <c r="K725" s="200" t="s">
        <v>158</v>
      </c>
      <c r="L725" s="42"/>
      <c r="M725" s="205" t="s">
        <v>21</v>
      </c>
      <c r="N725" s="206" t="s">
        <v>45</v>
      </c>
      <c r="O725" s="68"/>
      <c r="P725" s="207">
        <f>O725*H725</f>
        <v>0</v>
      </c>
      <c r="Q725" s="207">
        <v>0</v>
      </c>
      <c r="R725" s="207">
        <f>Q725*H725</f>
        <v>0</v>
      </c>
      <c r="S725" s="207">
        <v>0</v>
      </c>
      <c r="T725" s="208">
        <f>S725*H725</f>
        <v>0</v>
      </c>
      <c r="U725" s="37"/>
      <c r="V725" s="37"/>
      <c r="W725" s="37"/>
      <c r="X725" s="37"/>
      <c r="Y725" s="37"/>
      <c r="Z725" s="37"/>
      <c r="AA725" s="37"/>
      <c r="AB725" s="37"/>
      <c r="AC725" s="37"/>
      <c r="AD725" s="37"/>
      <c r="AE725" s="37"/>
      <c r="AR725" s="209" t="s">
        <v>159</v>
      </c>
      <c r="AT725" s="209" t="s">
        <v>154</v>
      </c>
      <c r="AU725" s="209" t="s">
        <v>83</v>
      </c>
      <c r="AY725" s="19" t="s">
        <v>152</v>
      </c>
      <c r="BE725" s="210">
        <f>IF(N725="základní",J725,0)</f>
        <v>0</v>
      </c>
      <c r="BF725" s="210">
        <f>IF(N725="snížená",J725,0)</f>
        <v>0</v>
      </c>
      <c r="BG725" s="210">
        <f>IF(N725="zákl. přenesená",J725,0)</f>
        <v>0</v>
      </c>
      <c r="BH725" s="210">
        <f>IF(N725="sníž. přenesená",J725,0)</f>
        <v>0</v>
      </c>
      <c r="BI725" s="210">
        <f>IF(N725="nulová",J725,0)</f>
        <v>0</v>
      </c>
      <c r="BJ725" s="19" t="s">
        <v>81</v>
      </c>
      <c r="BK725" s="210">
        <f>ROUND(I725*H725,2)</f>
        <v>0</v>
      </c>
      <c r="BL725" s="19" t="s">
        <v>159</v>
      </c>
      <c r="BM725" s="209" t="s">
        <v>935</v>
      </c>
    </row>
    <row r="726" spans="1:65" s="13" customFormat="1">
      <c r="B726" s="211"/>
      <c r="C726" s="212"/>
      <c r="D726" s="213" t="s">
        <v>161</v>
      </c>
      <c r="E726" s="214" t="s">
        <v>21</v>
      </c>
      <c r="F726" s="215" t="s">
        <v>625</v>
      </c>
      <c r="G726" s="212"/>
      <c r="H726" s="214" t="s">
        <v>21</v>
      </c>
      <c r="I726" s="216"/>
      <c r="J726" s="212"/>
      <c r="K726" s="212"/>
      <c r="L726" s="217"/>
      <c r="M726" s="218"/>
      <c r="N726" s="219"/>
      <c r="O726" s="219"/>
      <c r="P726" s="219"/>
      <c r="Q726" s="219"/>
      <c r="R726" s="219"/>
      <c r="S726" s="219"/>
      <c r="T726" s="220"/>
      <c r="AT726" s="221" t="s">
        <v>161</v>
      </c>
      <c r="AU726" s="221" t="s">
        <v>83</v>
      </c>
      <c r="AV726" s="13" t="s">
        <v>81</v>
      </c>
      <c r="AW726" s="13" t="s">
        <v>36</v>
      </c>
      <c r="AX726" s="13" t="s">
        <v>74</v>
      </c>
      <c r="AY726" s="221" t="s">
        <v>152</v>
      </c>
    </row>
    <row r="727" spans="1:65" s="14" customFormat="1">
      <c r="B727" s="222"/>
      <c r="C727" s="223"/>
      <c r="D727" s="213" t="s">
        <v>161</v>
      </c>
      <c r="E727" s="224" t="s">
        <v>21</v>
      </c>
      <c r="F727" s="225" t="s">
        <v>936</v>
      </c>
      <c r="G727" s="223"/>
      <c r="H727" s="226">
        <v>136.63999999999999</v>
      </c>
      <c r="I727" s="227"/>
      <c r="J727" s="223"/>
      <c r="K727" s="223"/>
      <c r="L727" s="228"/>
      <c r="M727" s="229"/>
      <c r="N727" s="230"/>
      <c r="O727" s="230"/>
      <c r="P727" s="230"/>
      <c r="Q727" s="230"/>
      <c r="R727" s="230"/>
      <c r="S727" s="230"/>
      <c r="T727" s="231"/>
      <c r="AT727" s="232" t="s">
        <v>161</v>
      </c>
      <c r="AU727" s="232" t="s">
        <v>83</v>
      </c>
      <c r="AV727" s="14" t="s">
        <v>83</v>
      </c>
      <c r="AW727" s="14" t="s">
        <v>36</v>
      </c>
      <c r="AX727" s="14" t="s">
        <v>81</v>
      </c>
      <c r="AY727" s="232" t="s">
        <v>152</v>
      </c>
    </row>
    <row r="728" spans="1:65" s="2" customFormat="1" ht="24" customHeight="1">
      <c r="A728" s="37"/>
      <c r="B728" s="38"/>
      <c r="C728" s="198" t="s">
        <v>937</v>
      </c>
      <c r="D728" s="198" t="s">
        <v>154</v>
      </c>
      <c r="E728" s="199" t="s">
        <v>938</v>
      </c>
      <c r="F728" s="200" t="s">
        <v>939</v>
      </c>
      <c r="G728" s="201" t="s">
        <v>271</v>
      </c>
      <c r="H728" s="202">
        <v>9.76</v>
      </c>
      <c r="I728" s="203"/>
      <c r="J728" s="204">
        <f>ROUND(I728*H728,2)</f>
        <v>0</v>
      </c>
      <c r="K728" s="200" t="s">
        <v>158</v>
      </c>
      <c r="L728" s="42"/>
      <c r="M728" s="205" t="s">
        <v>21</v>
      </c>
      <c r="N728" s="206" t="s">
        <v>45</v>
      </c>
      <c r="O728" s="68"/>
      <c r="P728" s="207">
        <f>O728*H728</f>
        <v>0</v>
      </c>
      <c r="Q728" s="207">
        <v>0</v>
      </c>
      <c r="R728" s="207">
        <f>Q728*H728</f>
        <v>0</v>
      </c>
      <c r="S728" s="207">
        <v>0</v>
      </c>
      <c r="T728" s="208">
        <f>S728*H728</f>
        <v>0</v>
      </c>
      <c r="U728" s="37"/>
      <c r="V728" s="37"/>
      <c r="W728" s="37"/>
      <c r="X728" s="37"/>
      <c r="Y728" s="37"/>
      <c r="Z728" s="37"/>
      <c r="AA728" s="37"/>
      <c r="AB728" s="37"/>
      <c r="AC728" s="37"/>
      <c r="AD728" s="37"/>
      <c r="AE728" s="37"/>
      <c r="AR728" s="209" t="s">
        <v>159</v>
      </c>
      <c r="AT728" s="209" t="s">
        <v>154</v>
      </c>
      <c r="AU728" s="209" t="s">
        <v>83</v>
      </c>
      <c r="AY728" s="19" t="s">
        <v>152</v>
      </c>
      <c r="BE728" s="210">
        <f>IF(N728="základní",J728,0)</f>
        <v>0</v>
      </c>
      <c r="BF728" s="210">
        <f>IF(N728="snížená",J728,0)</f>
        <v>0</v>
      </c>
      <c r="BG728" s="210">
        <f>IF(N728="zákl. přenesená",J728,0)</f>
        <v>0</v>
      </c>
      <c r="BH728" s="210">
        <f>IF(N728="sníž. přenesená",J728,0)</f>
        <v>0</v>
      </c>
      <c r="BI728" s="210">
        <f>IF(N728="nulová",J728,0)</f>
        <v>0</v>
      </c>
      <c r="BJ728" s="19" t="s">
        <v>81</v>
      </c>
      <c r="BK728" s="210">
        <f>ROUND(I728*H728,2)</f>
        <v>0</v>
      </c>
      <c r="BL728" s="19" t="s">
        <v>159</v>
      </c>
      <c r="BM728" s="209" t="s">
        <v>940</v>
      </c>
    </row>
    <row r="729" spans="1:65" s="13" customFormat="1">
      <c r="B729" s="211"/>
      <c r="C729" s="212"/>
      <c r="D729" s="213" t="s">
        <v>161</v>
      </c>
      <c r="E729" s="214" t="s">
        <v>21</v>
      </c>
      <c r="F729" s="215" t="s">
        <v>625</v>
      </c>
      <c r="G729" s="212"/>
      <c r="H729" s="214" t="s">
        <v>21</v>
      </c>
      <c r="I729" s="216"/>
      <c r="J729" s="212"/>
      <c r="K729" s="212"/>
      <c r="L729" s="217"/>
      <c r="M729" s="218"/>
      <c r="N729" s="219"/>
      <c r="O729" s="219"/>
      <c r="P729" s="219"/>
      <c r="Q729" s="219"/>
      <c r="R729" s="219"/>
      <c r="S729" s="219"/>
      <c r="T729" s="220"/>
      <c r="AT729" s="221" t="s">
        <v>161</v>
      </c>
      <c r="AU729" s="221" t="s">
        <v>83</v>
      </c>
      <c r="AV729" s="13" t="s">
        <v>81</v>
      </c>
      <c r="AW729" s="13" t="s">
        <v>36</v>
      </c>
      <c r="AX729" s="13" t="s">
        <v>74</v>
      </c>
      <c r="AY729" s="221" t="s">
        <v>152</v>
      </c>
    </row>
    <row r="730" spans="1:65" s="14" customFormat="1">
      <c r="B730" s="222"/>
      <c r="C730" s="223"/>
      <c r="D730" s="213" t="s">
        <v>161</v>
      </c>
      <c r="E730" s="224" t="s">
        <v>21</v>
      </c>
      <c r="F730" s="225" t="s">
        <v>931</v>
      </c>
      <c r="G730" s="223"/>
      <c r="H730" s="226">
        <v>9.76</v>
      </c>
      <c r="I730" s="227"/>
      <c r="J730" s="223"/>
      <c r="K730" s="223"/>
      <c r="L730" s="228"/>
      <c r="M730" s="229"/>
      <c r="N730" s="230"/>
      <c r="O730" s="230"/>
      <c r="P730" s="230"/>
      <c r="Q730" s="230"/>
      <c r="R730" s="230"/>
      <c r="S730" s="230"/>
      <c r="T730" s="231"/>
      <c r="AT730" s="232" t="s">
        <v>161</v>
      </c>
      <c r="AU730" s="232" t="s">
        <v>83</v>
      </c>
      <c r="AV730" s="14" t="s">
        <v>83</v>
      </c>
      <c r="AW730" s="14" t="s">
        <v>36</v>
      </c>
      <c r="AX730" s="14" t="s">
        <v>81</v>
      </c>
      <c r="AY730" s="232" t="s">
        <v>152</v>
      </c>
    </row>
    <row r="731" spans="1:65" s="2" customFormat="1" ht="48" customHeight="1">
      <c r="A731" s="37"/>
      <c r="B731" s="38"/>
      <c r="C731" s="198" t="s">
        <v>941</v>
      </c>
      <c r="D731" s="198" t="s">
        <v>154</v>
      </c>
      <c r="E731" s="199" t="s">
        <v>942</v>
      </c>
      <c r="F731" s="200" t="s">
        <v>943</v>
      </c>
      <c r="G731" s="201" t="s">
        <v>219</v>
      </c>
      <c r="H731" s="202">
        <v>352.09500000000003</v>
      </c>
      <c r="I731" s="203"/>
      <c r="J731" s="204">
        <f>ROUND(I731*H731,2)</f>
        <v>0</v>
      </c>
      <c r="K731" s="200" t="s">
        <v>158</v>
      </c>
      <c r="L731" s="42"/>
      <c r="M731" s="205" t="s">
        <v>21</v>
      </c>
      <c r="N731" s="206" t="s">
        <v>45</v>
      </c>
      <c r="O731" s="68"/>
      <c r="P731" s="207">
        <f>O731*H731</f>
        <v>0</v>
      </c>
      <c r="Q731" s="207">
        <v>0</v>
      </c>
      <c r="R731" s="207">
        <f>Q731*H731</f>
        <v>0</v>
      </c>
      <c r="S731" s="207">
        <v>0</v>
      </c>
      <c r="T731" s="208">
        <f>S731*H731</f>
        <v>0</v>
      </c>
      <c r="U731" s="37"/>
      <c r="V731" s="37"/>
      <c r="W731" s="37"/>
      <c r="X731" s="37"/>
      <c r="Y731" s="37"/>
      <c r="Z731" s="37"/>
      <c r="AA731" s="37"/>
      <c r="AB731" s="37"/>
      <c r="AC731" s="37"/>
      <c r="AD731" s="37"/>
      <c r="AE731" s="37"/>
      <c r="AR731" s="209" t="s">
        <v>259</v>
      </c>
      <c r="AT731" s="209" t="s">
        <v>154</v>
      </c>
      <c r="AU731" s="209" t="s">
        <v>83</v>
      </c>
      <c r="AY731" s="19" t="s">
        <v>152</v>
      </c>
      <c r="BE731" s="210">
        <f>IF(N731="základní",J731,0)</f>
        <v>0</v>
      </c>
      <c r="BF731" s="210">
        <f>IF(N731="snížená",J731,0)</f>
        <v>0</v>
      </c>
      <c r="BG731" s="210">
        <f>IF(N731="zákl. přenesená",J731,0)</f>
        <v>0</v>
      </c>
      <c r="BH731" s="210">
        <f>IF(N731="sníž. přenesená",J731,0)</f>
        <v>0</v>
      </c>
      <c r="BI731" s="210">
        <f>IF(N731="nulová",J731,0)</f>
        <v>0</v>
      </c>
      <c r="BJ731" s="19" t="s">
        <v>81</v>
      </c>
      <c r="BK731" s="210">
        <f>ROUND(I731*H731,2)</f>
        <v>0</v>
      </c>
      <c r="BL731" s="19" t="s">
        <v>259</v>
      </c>
      <c r="BM731" s="209" t="s">
        <v>944</v>
      </c>
    </row>
    <row r="732" spans="1:65" s="13" customFormat="1">
      <c r="B732" s="211"/>
      <c r="C732" s="212"/>
      <c r="D732" s="213" t="s">
        <v>161</v>
      </c>
      <c r="E732" s="214" t="s">
        <v>21</v>
      </c>
      <c r="F732" s="215" t="s">
        <v>945</v>
      </c>
      <c r="G732" s="212"/>
      <c r="H732" s="214" t="s">
        <v>21</v>
      </c>
      <c r="I732" s="216"/>
      <c r="J732" s="212"/>
      <c r="K732" s="212"/>
      <c r="L732" s="217"/>
      <c r="M732" s="218"/>
      <c r="N732" s="219"/>
      <c r="O732" s="219"/>
      <c r="P732" s="219"/>
      <c r="Q732" s="219"/>
      <c r="R732" s="219"/>
      <c r="S732" s="219"/>
      <c r="T732" s="220"/>
      <c r="AT732" s="221" t="s">
        <v>161</v>
      </c>
      <c r="AU732" s="221" t="s">
        <v>83</v>
      </c>
      <c r="AV732" s="13" t="s">
        <v>81</v>
      </c>
      <c r="AW732" s="13" t="s">
        <v>36</v>
      </c>
      <c r="AX732" s="13" t="s">
        <v>74</v>
      </c>
      <c r="AY732" s="221" t="s">
        <v>152</v>
      </c>
    </row>
    <row r="733" spans="1:65" s="14" customFormat="1">
      <c r="B733" s="222"/>
      <c r="C733" s="223"/>
      <c r="D733" s="213" t="s">
        <v>161</v>
      </c>
      <c r="E733" s="224" t="s">
        <v>21</v>
      </c>
      <c r="F733" s="225" t="s">
        <v>946</v>
      </c>
      <c r="G733" s="223"/>
      <c r="H733" s="226">
        <v>79.331999999999994</v>
      </c>
      <c r="I733" s="227"/>
      <c r="J733" s="223"/>
      <c r="K733" s="223"/>
      <c r="L733" s="228"/>
      <c r="M733" s="229"/>
      <c r="N733" s="230"/>
      <c r="O733" s="230"/>
      <c r="P733" s="230"/>
      <c r="Q733" s="230"/>
      <c r="R733" s="230"/>
      <c r="S733" s="230"/>
      <c r="T733" s="231"/>
      <c r="AT733" s="232" t="s">
        <v>161</v>
      </c>
      <c r="AU733" s="232" t="s">
        <v>83</v>
      </c>
      <c r="AV733" s="14" t="s">
        <v>83</v>
      </c>
      <c r="AW733" s="14" t="s">
        <v>36</v>
      </c>
      <c r="AX733" s="14" t="s">
        <v>74</v>
      </c>
      <c r="AY733" s="232" t="s">
        <v>152</v>
      </c>
    </row>
    <row r="734" spans="1:65" s="14" customFormat="1" ht="22.5">
      <c r="B734" s="222"/>
      <c r="C734" s="223"/>
      <c r="D734" s="213" t="s">
        <v>161</v>
      </c>
      <c r="E734" s="224" t="s">
        <v>21</v>
      </c>
      <c r="F734" s="225" t="s">
        <v>947</v>
      </c>
      <c r="G734" s="223"/>
      <c r="H734" s="226">
        <v>93.786000000000001</v>
      </c>
      <c r="I734" s="227"/>
      <c r="J734" s="223"/>
      <c r="K734" s="223"/>
      <c r="L734" s="228"/>
      <c r="M734" s="229"/>
      <c r="N734" s="230"/>
      <c r="O734" s="230"/>
      <c r="P734" s="230"/>
      <c r="Q734" s="230"/>
      <c r="R734" s="230"/>
      <c r="S734" s="230"/>
      <c r="T734" s="231"/>
      <c r="AT734" s="232" t="s">
        <v>161</v>
      </c>
      <c r="AU734" s="232" t="s">
        <v>83</v>
      </c>
      <c r="AV734" s="14" t="s">
        <v>83</v>
      </c>
      <c r="AW734" s="14" t="s">
        <v>36</v>
      </c>
      <c r="AX734" s="14" t="s">
        <v>74</v>
      </c>
      <c r="AY734" s="232" t="s">
        <v>152</v>
      </c>
    </row>
    <row r="735" spans="1:65" s="14" customFormat="1">
      <c r="B735" s="222"/>
      <c r="C735" s="223"/>
      <c r="D735" s="213" t="s">
        <v>161</v>
      </c>
      <c r="E735" s="224" t="s">
        <v>21</v>
      </c>
      <c r="F735" s="225" t="s">
        <v>946</v>
      </c>
      <c r="G735" s="223"/>
      <c r="H735" s="226">
        <v>79.331999999999994</v>
      </c>
      <c r="I735" s="227"/>
      <c r="J735" s="223"/>
      <c r="K735" s="223"/>
      <c r="L735" s="228"/>
      <c r="M735" s="229"/>
      <c r="N735" s="230"/>
      <c r="O735" s="230"/>
      <c r="P735" s="230"/>
      <c r="Q735" s="230"/>
      <c r="R735" s="230"/>
      <c r="S735" s="230"/>
      <c r="T735" s="231"/>
      <c r="AT735" s="232" t="s">
        <v>161</v>
      </c>
      <c r="AU735" s="232" t="s">
        <v>83</v>
      </c>
      <c r="AV735" s="14" t="s">
        <v>83</v>
      </c>
      <c r="AW735" s="14" t="s">
        <v>36</v>
      </c>
      <c r="AX735" s="14" t="s">
        <v>74</v>
      </c>
      <c r="AY735" s="232" t="s">
        <v>152</v>
      </c>
    </row>
    <row r="736" spans="1:65" s="14" customFormat="1" ht="22.5">
      <c r="B736" s="222"/>
      <c r="C736" s="223"/>
      <c r="D736" s="213" t="s">
        <v>161</v>
      </c>
      <c r="E736" s="224" t="s">
        <v>21</v>
      </c>
      <c r="F736" s="225" t="s">
        <v>948</v>
      </c>
      <c r="G736" s="223"/>
      <c r="H736" s="226">
        <v>99.644999999999996</v>
      </c>
      <c r="I736" s="227"/>
      <c r="J736" s="223"/>
      <c r="K736" s="223"/>
      <c r="L736" s="228"/>
      <c r="M736" s="229"/>
      <c r="N736" s="230"/>
      <c r="O736" s="230"/>
      <c r="P736" s="230"/>
      <c r="Q736" s="230"/>
      <c r="R736" s="230"/>
      <c r="S736" s="230"/>
      <c r="T736" s="231"/>
      <c r="AT736" s="232" t="s">
        <v>161</v>
      </c>
      <c r="AU736" s="232" t="s">
        <v>83</v>
      </c>
      <c r="AV736" s="14" t="s">
        <v>83</v>
      </c>
      <c r="AW736" s="14" t="s">
        <v>36</v>
      </c>
      <c r="AX736" s="14" t="s">
        <v>74</v>
      </c>
      <c r="AY736" s="232" t="s">
        <v>152</v>
      </c>
    </row>
    <row r="737" spans="1:65" s="15" customFormat="1">
      <c r="B737" s="233"/>
      <c r="C737" s="234"/>
      <c r="D737" s="213" t="s">
        <v>161</v>
      </c>
      <c r="E737" s="235" t="s">
        <v>21</v>
      </c>
      <c r="F737" s="236" t="s">
        <v>184</v>
      </c>
      <c r="G737" s="234"/>
      <c r="H737" s="237">
        <v>352.09499999999997</v>
      </c>
      <c r="I737" s="238"/>
      <c r="J737" s="234"/>
      <c r="K737" s="234"/>
      <c r="L737" s="239"/>
      <c r="M737" s="240"/>
      <c r="N737" s="241"/>
      <c r="O737" s="241"/>
      <c r="P737" s="241"/>
      <c r="Q737" s="241"/>
      <c r="R737" s="241"/>
      <c r="S737" s="241"/>
      <c r="T737" s="242"/>
      <c r="AT737" s="243" t="s">
        <v>161</v>
      </c>
      <c r="AU737" s="243" t="s">
        <v>83</v>
      </c>
      <c r="AV737" s="15" t="s">
        <v>159</v>
      </c>
      <c r="AW737" s="15" t="s">
        <v>36</v>
      </c>
      <c r="AX737" s="15" t="s">
        <v>81</v>
      </c>
      <c r="AY737" s="243" t="s">
        <v>152</v>
      </c>
    </row>
    <row r="738" spans="1:65" s="2" customFormat="1" ht="48" customHeight="1">
      <c r="A738" s="37"/>
      <c r="B738" s="38"/>
      <c r="C738" s="198" t="s">
        <v>949</v>
      </c>
      <c r="D738" s="198" t="s">
        <v>154</v>
      </c>
      <c r="E738" s="199" t="s">
        <v>950</v>
      </c>
      <c r="F738" s="200" t="s">
        <v>951</v>
      </c>
      <c r="G738" s="201" t="s">
        <v>219</v>
      </c>
      <c r="H738" s="202">
        <v>21125.7</v>
      </c>
      <c r="I738" s="203"/>
      <c r="J738" s="204">
        <f>ROUND(I738*H738,2)</f>
        <v>0</v>
      </c>
      <c r="K738" s="200" t="s">
        <v>158</v>
      </c>
      <c r="L738" s="42"/>
      <c r="M738" s="205" t="s">
        <v>21</v>
      </c>
      <c r="N738" s="206" t="s">
        <v>45</v>
      </c>
      <c r="O738" s="68"/>
      <c r="P738" s="207">
        <f>O738*H738</f>
        <v>0</v>
      </c>
      <c r="Q738" s="207">
        <v>0</v>
      </c>
      <c r="R738" s="207">
        <f>Q738*H738</f>
        <v>0</v>
      </c>
      <c r="S738" s="207">
        <v>0</v>
      </c>
      <c r="T738" s="208">
        <f>S738*H738</f>
        <v>0</v>
      </c>
      <c r="U738" s="37"/>
      <c r="V738" s="37"/>
      <c r="W738" s="37"/>
      <c r="X738" s="37"/>
      <c r="Y738" s="37"/>
      <c r="Z738" s="37"/>
      <c r="AA738" s="37"/>
      <c r="AB738" s="37"/>
      <c r="AC738" s="37"/>
      <c r="AD738" s="37"/>
      <c r="AE738" s="37"/>
      <c r="AR738" s="209" t="s">
        <v>159</v>
      </c>
      <c r="AT738" s="209" t="s">
        <v>154</v>
      </c>
      <c r="AU738" s="209" t="s">
        <v>83</v>
      </c>
      <c r="AY738" s="19" t="s">
        <v>152</v>
      </c>
      <c r="BE738" s="210">
        <f>IF(N738="základní",J738,0)</f>
        <v>0</v>
      </c>
      <c r="BF738" s="210">
        <f>IF(N738="snížená",J738,0)</f>
        <v>0</v>
      </c>
      <c r="BG738" s="210">
        <f>IF(N738="zákl. přenesená",J738,0)</f>
        <v>0</v>
      </c>
      <c r="BH738" s="210">
        <f>IF(N738="sníž. přenesená",J738,0)</f>
        <v>0</v>
      </c>
      <c r="BI738" s="210">
        <f>IF(N738="nulová",J738,0)</f>
        <v>0</v>
      </c>
      <c r="BJ738" s="19" t="s">
        <v>81</v>
      </c>
      <c r="BK738" s="210">
        <f>ROUND(I738*H738,2)</f>
        <v>0</v>
      </c>
      <c r="BL738" s="19" t="s">
        <v>159</v>
      </c>
      <c r="BM738" s="209" t="s">
        <v>952</v>
      </c>
    </row>
    <row r="739" spans="1:65" s="14" customFormat="1">
      <c r="B739" s="222"/>
      <c r="C739" s="223"/>
      <c r="D739" s="213" t="s">
        <v>161</v>
      </c>
      <c r="E739" s="224" t="s">
        <v>21</v>
      </c>
      <c r="F739" s="225" t="s">
        <v>953</v>
      </c>
      <c r="G739" s="223"/>
      <c r="H739" s="226">
        <v>21125.7</v>
      </c>
      <c r="I739" s="227"/>
      <c r="J739" s="223"/>
      <c r="K739" s="223"/>
      <c r="L739" s="228"/>
      <c r="M739" s="229"/>
      <c r="N739" s="230"/>
      <c r="O739" s="230"/>
      <c r="P739" s="230"/>
      <c r="Q739" s="230"/>
      <c r="R739" s="230"/>
      <c r="S739" s="230"/>
      <c r="T739" s="231"/>
      <c r="AT739" s="232" t="s">
        <v>161</v>
      </c>
      <c r="AU739" s="232" t="s">
        <v>83</v>
      </c>
      <c r="AV739" s="14" t="s">
        <v>83</v>
      </c>
      <c r="AW739" s="14" t="s">
        <v>36</v>
      </c>
      <c r="AX739" s="14" t="s">
        <v>81</v>
      </c>
      <c r="AY739" s="232" t="s">
        <v>152</v>
      </c>
    </row>
    <row r="740" spans="1:65" s="2" customFormat="1" ht="48" customHeight="1">
      <c r="A740" s="37"/>
      <c r="B740" s="38"/>
      <c r="C740" s="198" t="s">
        <v>954</v>
      </c>
      <c r="D740" s="198" t="s">
        <v>154</v>
      </c>
      <c r="E740" s="199" t="s">
        <v>955</v>
      </c>
      <c r="F740" s="200" t="s">
        <v>956</v>
      </c>
      <c r="G740" s="201" t="s">
        <v>219</v>
      </c>
      <c r="H740" s="202">
        <v>352.09500000000003</v>
      </c>
      <c r="I740" s="203"/>
      <c r="J740" s="204">
        <f>ROUND(I740*H740,2)</f>
        <v>0</v>
      </c>
      <c r="K740" s="200" t="s">
        <v>158</v>
      </c>
      <c r="L740" s="42"/>
      <c r="M740" s="205" t="s">
        <v>21</v>
      </c>
      <c r="N740" s="206" t="s">
        <v>45</v>
      </c>
      <c r="O740" s="68"/>
      <c r="P740" s="207">
        <f>O740*H740</f>
        <v>0</v>
      </c>
      <c r="Q740" s="207">
        <v>0</v>
      </c>
      <c r="R740" s="207">
        <f>Q740*H740</f>
        <v>0</v>
      </c>
      <c r="S740" s="207">
        <v>0</v>
      </c>
      <c r="T740" s="208">
        <f>S740*H740</f>
        <v>0</v>
      </c>
      <c r="U740" s="37"/>
      <c r="V740" s="37"/>
      <c r="W740" s="37"/>
      <c r="X740" s="37"/>
      <c r="Y740" s="37"/>
      <c r="Z740" s="37"/>
      <c r="AA740" s="37"/>
      <c r="AB740" s="37"/>
      <c r="AC740" s="37"/>
      <c r="AD740" s="37"/>
      <c r="AE740" s="37"/>
      <c r="AR740" s="209" t="s">
        <v>159</v>
      </c>
      <c r="AT740" s="209" t="s">
        <v>154</v>
      </c>
      <c r="AU740" s="209" t="s">
        <v>83</v>
      </c>
      <c r="AY740" s="19" t="s">
        <v>152</v>
      </c>
      <c r="BE740" s="210">
        <f>IF(N740="základní",J740,0)</f>
        <v>0</v>
      </c>
      <c r="BF740" s="210">
        <f>IF(N740="snížená",J740,0)</f>
        <v>0</v>
      </c>
      <c r="BG740" s="210">
        <f>IF(N740="zákl. přenesená",J740,0)</f>
        <v>0</v>
      </c>
      <c r="BH740" s="210">
        <f>IF(N740="sníž. přenesená",J740,0)</f>
        <v>0</v>
      </c>
      <c r="BI740" s="210">
        <f>IF(N740="nulová",J740,0)</f>
        <v>0</v>
      </c>
      <c r="BJ740" s="19" t="s">
        <v>81</v>
      </c>
      <c r="BK740" s="210">
        <f>ROUND(I740*H740,2)</f>
        <v>0</v>
      </c>
      <c r="BL740" s="19" t="s">
        <v>159</v>
      </c>
      <c r="BM740" s="209" t="s">
        <v>957</v>
      </c>
    </row>
    <row r="741" spans="1:65" s="13" customFormat="1">
      <c r="B741" s="211"/>
      <c r="C741" s="212"/>
      <c r="D741" s="213" t="s">
        <v>161</v>
      </c>
      <c r="E741" s="214" t="s">
        <v>21</v>
      </c>
      <c r="F741" s="215" t="s">
        <v>945</v>
      </c>
      <c r="G741" s="212"/>
      <c r="H741" s="214" t="s">
        <v>21</v>
      </c>
      <c r="I741" s="216"/>
      <c r="J741" s="212"/>
      <c r="K741" s="212"/>
      <c r="L741" s="217"/>
      <c r="M741" s="218"/>
      <c r="N741" s="219"/>
      <c r="O741" s="219"/>
      <c r="P741" s="219"/>
      <c r="Q741" s="219"/>
      <c r="R741" s="219"/>
      <c r="S741" s="219"/>
      <c r="T741" s="220"/>
      <c r="AT741" s="221" t="s">
        <v>161</v>
      </c>
      <c r="AU741" s="221" t="s">
        <v>83</v>
      </c>
      <c r="AV741" s="13" t="s">
        <v>81</v>
      </c>
      <c r="AW741" s="13" t="s">
        <v>36</v>
      </c>
      <c r="AX741" s="13" t="s">
        <v>74</v>
      </c>
      <c r="AY741" s="221" t="s">
        <v>152</v>
      </c>
    </row>
    <row r="742" spans="1:65" s="14" customFormat="1">
      <c r="B742" s="222"/>
      <c r="C742" s="223"/>
      <c r="D742" s="213" t="s">
        <v>161</v>
      </c>
      <c r="E742" s="224" t="s">
        <v>21</v>
      </c>
      <c r="F742" s="225" t="s">
        <v>946</v>
      </c>
      <c r="G742" s="223"/>
      <c r="H742" s="226">
        <v>79.331999999999994</v>
      </c>
      <c r="I742" s="227"/>
      <c r="J742" s="223"/>
      <c r="K742" s="223"/>
      <c r="L742" s="228"/>
      <c r="M742" s="229"/>
      <c r="N742" s="230"/>
      <c r="O742" s="230"/>
      <c r="P742" s="230"/>
      <c r="Q742" s="230"/>
      <c r="R742" s="230"/>
      <c r="S742" s="230"/>
      <c r="T742" s="231"/>
      <c r="AT742" s="232" t="s">
        <v>161</v>
      </c>
      <c r="AU742" s="232" t="s">
        <v>83</v>
      </c>
      <c r="AV742" s="14" t="s">
        <v>83</v>
      </c>
      <c r="AW742" s="14" t="s">
        <v>36</v>
      </c>
      <c r="AX742" s="14" t="s">
        <v>74</v>
      </c>
      <c r="AY742" s="232" t="s">
        <v>152</v>
      </c>
    </row>
    <row r="743" spans="1:65" s="14" customFormat="1" ht="22.5">
      <c r="B743" s="222"/>
      <c r="C743" s="223"/>
      <c r="D743" s="213" t="s">
        <v>161</v>
      </c>
      <c r="E743" s="224" t="s">
        <v>21</v>
      </c>
      <c r="F743" s="225" t="s">
        <v>947</v>
      </c>
      <c r="G743" s="223"/>
      <c r="H743" s="226">
        <v>93.786000000000001</v>
      </c>
      <c r="I743" s="227"/>
      <c r="J743" s="223"/>
      <c r="K743" s="223"/>
      <c r="L743" s="228"/>
      <c r="M743" s="229"/>
      <c r="N743" s="230"/>
      <c r="O743" s="230"/>
      <c r="P743" s="230"/>
      <c r="Q743" s="230"/>
      <c r="R743" s="230"/>
      <c r="S743" s="230"/>
      <c r="T743" s="231"/>
      <c r="AT743" s="232" t="s">
        <v>161</v>
      </c>
      <c r="AU743" s="232" t="s">
        <v>83</v>
      </c>
      <c r="AV743" s="14" t="s">
        <v>83</v>
      </c>
      <c r="AW743" s="14" t="s">
        <v>36</v>
      </c>
      <c r="AX743" s="14" t="s">
        <v>74</v>
      </c>
      <c r="AY743" s="232" t="s">
        <v>152</v>
      </c>
    </row>
    <row r="744" spans="1:65" s="14" customFormat="1">
      <c r="B744" s="222"/>
      <c r="C744" s="223"/>
      <c r="D744" s="213" t="s">
        <v>161</v>
      </c>
      <c r="E744" s="224" t="s">
        <v>21</v>
      </c>
      <c r="F744" s="225" t="s">
        <v>946</v>
      </c>
      <c r="G744" s="223"/>
      <c r="H744" s="226">
        <v>79.331999999999994</v>
      </c>
      <c r="I744" s="227"/>
      <c r="J744" s="223"/>
      <c r="K744" s="223"/>
      <c r="L744" s="228"/>
      <c r="M744" s="229"/>
      <c r="N744" s="230"/>
      <c r="O744" s="230"/>
      <c r="P744" s="230"/>
      <c r="Q744" s="230"/>
      <c r="R744" s="230"/>
      <c r="S744" s="230"/>
      <c r="T744" s="231"/>
      <c r="AT744" s="232" t="s">
        <v>161</v>
      </c>
      <c r="AU744" s="232" t="s">
        <v>83</v>
      </c>
      <c r="AV744" s="14" t="s">
        <v>83</v>
      </c>
      <c r="AW744" s="14" t="s">
        <v>36</v>
      </c>
      <c r="AX744" s="14" t="s">
        <v>74</v>
      </c>
      <c r="AY744" s="232" t="s">
        <v>152</v>
      </c>
    </row>
    <row r="745" spans="1:65" s="14" customFormat="1" ht="22.5">
      <c r="B745" s="222"/>
      <c r="C745" s="223"/>
      <c r="D745" s="213" t="s">
        <v>161</v>
      </c>
      <c r="E745" s="224" t="s">
        <v>21</v>
      </c>
      <c r="F745" s="225" t="s">
        <v>948</v>
      </c>
      <c r="G745" s="223"/>
      <c r="H745" s="226">
        <v>99.644999999999996</v>
      </c>
      <c r="I745" s="227"/>
      <c r="J745" s="223"/>
      <c r="K745" s="223"/>
      <c r="L745" s="228"/>
      <c r="M745" s="229"/>
      <c r="N745" s="230"/>
      <c r="O745" s="230"/>
      <c r="P745" s="230"/>
      <c r="Q745" s="230"/>
      <c r="R745" s="230"/>
      <c r="S745" s="230"/>
      <c r="T745" s="231"/>
      <c r="AT745" s="232" t="s">
        <v>161</v>
      </c>
      <c r="AU745" s="232" t="s">
        <v>83</v>
      </c>
      <c r="AV745" s="14" t="s">
        <v>83</v>
      </c>
      <c r="AW745" s="14" t="s">
        <v>36</v>
      </c>
      <c r="AX745" s="14" t="s">
        <v>74</v>
      </c>
      <c r="AY745" s="232" t="s">
        <v>152</v>
      </c>
    </row>
    <row r="746" spans="1:65" s="15" customFormat="1">
      <c r="B746" s="233"/>
      <c r="C746" s="234"/>
      <c r="D746" s="213" t="s">
        <v>161</v>
      </c>
      <c r="E746" s="235" t="s">
        <v>21</v>
      </c>
      <c r="F746" s="236" t="s">
        <v>184</v>
      </c>
      <c r="G746" s="234"/>
      <c r="H746" s="237">
        <v>352.09499999999997</v>
      </c>
      <c r="I746" s="238"/>
      <c r="J746" s="234"/>
      <c r="K746" s="234"/>
      <c r="L746" s="239"/>
      <c r="M746" s="240"/>
      <c r="N746" s="241"/>
      <c r="O746" s="241"/>
      <c r="P746" s="241"/>
      <c r="Q746" s="241"/>
      <c r="R746" s="241"/>
      <c r="S746" s="241"/>
      <c r="T746" s="242"/>
      <c r="AT746" s="243" t="s">
        <v>161</v>
      </c>
      <c r="AU746" s="243" t="s">
        <v>83</v>
      </c>
      <c r="AV746" s="15" t="s">
        <v>159</v>
      </c>
      <c r="AW746" s="15" t="s">
        <v>36</v>
      </c>
      <c r="AX746" s="15" t="s">
        <v>81</v>
      </c>
      <c r="AY746" s="243" t="s">
        <v>152</v>
      </c>
    </row>
    <row r="747" spans="1:65" s="2" customFormat="1" ht="24" customHeight="1">
      <c r="A747" s="37"/>
      <c r="B747" s="38"/>
      <c r="C747" s="198" t="s">
        <v>958</v>
      </c>
      <c r="D747" s="198" t="s">
        <v>154</v>
      </c>
      <c r="E747" s="199" t="s">
        <v>959</v>
      </c>
      <c r="F747" s="200" t="s">
        <v>960</v>
      </c>
      <c r="G747" s="201" t="s">
        <v>219</v>
      </c>
      <c r="H747" s="202">
        <v>352.09500000000003</v>
      </c>
      <c r="I747" s="203"/>
      <c r="J747" s="204">
        <f>ROUND(I747*H747,2)</f>
        <v>0</v>
      </c>
      <c r="K747" s="200" t="s">
        <v>158</v>
      </c>
      <c r="L747" s="42"/>
      <c r="M747" s="205" t="s">
        <v>21</v>
      </c>
      <c r="N747" s="206" t="s">
        <v>45</v>
      </c>
      <c r="O747" s="68"/>
      <c r="P747" s="207">
        <f>O747*H747</f>
        <v>0</v>
      </c>
      <c r="Q747" s="207">
        <v>0</v>
      </c>
      <c r="R747" s="207">
        <f>Q747*H747</f>
        <v>0</v>
      </c>
      <c r="S747" s="207">
        <v>0</v>
      </c>
      <c r="T747" s="208">
        <f>S747*H747</f>
        <v>0</v>
      </c>
      <c r="U747" s="37"/>
      <c r="V747" s="37"/>
      <c r="W747" s="37"/>
      <c r="X747" s="37"/>
      <c r="Y747" s="37"/>
      <c r="Z747" s="37"/>
      <c r="AA747" s="37"/>
      <c r="AB747" s="37"/>
      <c r="AC747" s="37"/>
      <c r="AD747" s="37"/>
      <c r="AE747" s="37"/>
      <c r="AR747" s="209" t="s">
        <v>159</v>
      </c>
      <c r="AT747" s="209" t="s">
        <v>154</v>
      </c>
      <c r="AU747" s="209" t="s">
        <v>83</v>
      </c>
      <c r="AY747" s="19" t="s">
        <v>152</v>
      </c>
      <c r="BE747" s="210">
        <f>IF(N747="základní",J747,0)</f>
        <v>0</v>
      </c>
      <c r="BF747" s="210">
        <f>IF(N747="snížená",J747,0)</f>
        <v>0</v>
      </c>
      <c r="BG747" s="210">
        <f>IF(N747="zákl. přenesená",J747,0)</f>
        <v>0</v>
      </c>
      <c r="BH747" s="210">
        <f>IF(N747="sníž. přenesená",J747,0)</f>
        <v>0</v>
      </c>
      <c r="BI747" s="210">
        <f>IF(N747="nulová",J747,0)</f>
        <v>0</v>
      </c>
      <c r="BJ747" s="19" t="s">
        <v>81</v>
      </c>
      <c r="BK747" s="210">
        <f>ROUND(I747*H747,2)</f>
        <v>0</v>
      </c>
      <c r="BL747" s="19" t="s">
        <v>159</v>
      </c>
      <c r="BM747" s="209" t="s">
        <v>961</v>
      </c>
    </row>
    <row r="748" spans="1:65" s="13" customFormat="1">
      <c r="B748" s="211"/>
      <c r="C748" s="212"/>
      <c r="D748" s="213" t="s">
        <v>161</v>
      </c>
      <c r="E748" s="214" t="s">
        <v>21</v>
      </c>
      <c r="F748" s="215" t="s">
        <v>945</v>
      </c>
      <c r="G748" s="212"/>
      <c r="H748" s="214" t="s">
        <v>21</v>
      </c>
      <c r="I748" s="216"/>
      <c r="J748" s="212"/>
      <c r="K748" s="212"/>
      <c r="L748" s="217"/>
      <c r="M748" s="218"/>
      <c r="N748" s="219"/>
      <c r="O748" s="219"/>
      <c r="P748" s="219"/>
      <c r="Q748" s="219"/>
      <c r="R748" s="219"/>
      <c r="S748" s="219"/>
      <c r="T748" s="220"/>
      <c r="AT748" s="221" t="s">
        <v>161</v>
      </c>
      <c r="AU748" s="221" t="s">
        <v>83</v>
      </c>
      <c r="AV748" s="13" t="s">
        <v>81</v>
      </c>
      <c r="AW748" s="13" t="s">
        <v>36</v>
      </c>
      <c r="AX748" s="13" t="s">
        <v>74</v>
      </c>
      <c r="AY748" s="221" t="s">
        <v>152</v>
      </c>
    </row>
    <row r="749" spans="1:65" s="14" customFormat="1">
      <c r="B749" s="222"/>
      <c r="C749" s="223"/>
      <c r="D749" s="213" t="s">
        <v>161</v>
      </c>
      <c r="E749" s="224" t="s">
        <v>21</v>
      </c>
      <c r="F749" s="225" t="s">
        <v>946</v>
      </c>
      <c r="G749" s="223"/>
      <c r="H749" s="226">
        <v>79.331999999999994</v>
      </c>
      <c r="I749" s="227"/>
      <c r="J749" s="223"/>
      <c r="K749" s="223"/>
      <c r="L749" s="228"/>
      <c r="M749" s="229"/>
      <c r="N749" s="230"/>
      <c r="O749" s="230"/>
      <c r="P749" s="230"/>
      <c r="Q749" s="230"/>
      <c r="R749" s="230"/>
      <c r="S749" s="230"/>
      <c r="T749" s="231"/>
      <c r="AT749" s="232" t="s">
        <v>161</v>
      </c>
      <c r="AU749" s="232" t="s">
        <v>83</v>
      </c>
      <c r="AV749" s="14" t="s">
        <v>83</v>
      </c>
      <c r="AW749" s="14" t="s">
        <v>36</v>
      </c>
      <c r="AX749" s="14" t="s">
        <v>74</v>
      </c>
      <c r="AY749" s="232" t="s">
        <v>152</v>
      </c>
    </row>
    <row r="750" spans="1:65" s="14" customFormat="1" ht="22.5">
      <c r="B750" s="222"/>
      <c r="C750" s="223"/>
      <c r="D750" s="213" t="s">
        <v>161</v>
      </c>
      <c r="E750" s="224" t="s">
        <v>21</v>
      </c>
      <c r="F750" s="225" t="s">
        <v>947</v>
      </c>
      <c r="G750" s="223"/>
      <c r="H750" s="226">
        <v>93.786000000000001</v>
      </c>
      <c r="I750" s="227"/>
      <c r="J750" s="223"/>
      <c r="K750" s="223"/>
      <c r="L750" s="228"/>
      <c r="M750" s="229"/>
      <c r="N750" s="230"/>
      <c r="O750" s="230"/>
      <c r="P750" s="230"/>
      <c r="Q750" s="230"/>
      <c r="R750" s="230"/>
      <c r="S750" s="230"/>
      <c r="T750" s="231"/>
      <c r="AT750" s="232" t="s">
        <v>161</v>
      </c>
      <c r="AU750" s="232" t="s">
        <v>83</v>
      </c>
      <c r="AV750" s="14" t="s">
        <v>83</v>
      </c>
      <c r="AW750" s="14" t="s">
        <v>36</v>
      </c>
      <c r="AX750" s="14" t="s">
        <v>74</v>
      </c>
      <c r="AY750" s="232" t="s">
        <v>152</v>
      </c>
    </row>
    <row r="751" spans="1:65" s="14" customFormat="1">
      <c r="B751" s="222"/>
      <c r="C751" s="223"/>
      <c r="D751" s="213" t="s">
        <v>161</v>
      </c>
      <c r="E751" s="224" t="s">
        <v>21</v>
      </c>
      <c r="F751" s="225" t="s">
        <v>946</v>
      </c>
      <c r="G751" s="223"/>
      <c r="H751" s="226">
        <v>79.331999999999994</v>
      </c>
      <c r="I751" s="227"/>
      <c r="J751" s="223"/>
      <c r="K751" s="223"/>
      <c r="L751" s="228"/>
      <c r="M751" s="229"/>
      <c r="N751" s="230"/>
      <c r="O751" s="230"/>
      <c r="P751" s="230"/>
      <c r="Q751" s="230"/>
      <c r="R751" s="230"/>
      <c r="S751" s="230"/>
      <c r="T751" s="231"/>
      <c r="AT751" s="232" t="s">
        <v>161</v>
      </c>
      <c r="AU751" s="232" t="s">
        <v>83</v>
      </c>
      <c r="AV751" s="14" t="s">
        <v>83</v>
      </c>
      <c r="AW751" s="14" t="s">
        <v>36</v>
      </c>
      <c r="AX751" s="14" t="s">
        <v>74</v>
      </c>
      <c r="AY751" s="232" t="s">
        <v>152</v>
      </c>
    </row>
    <row r="752" spans="1:65" s="14" customFormat="1" ht="22.5">
      <c r="B752" s="222"/>
      <c r="C752" s="223"/>
      <c r="D752" s="213" t="s">
        <v>161</v>
      </c>
      <c r="E752" s="224" t="s">
        <v>21</v>
      </c>
      <c r="F752" s="225" t="s">
        <v>948</v>
      </c>
      <c r="G752" s="223"/>
      <c r="H752" s="226">
        <v>99.644999999999996</v>
      </c>
      <c r="I752" s="227"/>
      <c r="J752" s="223"/>
      <c r="K752" s="223"/>
      <c r="L752" s="228"/>
      <c r="M752" s="229"/>
      <c r="N752" s="230"/>
      <c r="O752" s="230"/>
      <c r="P752" s="230"/>
      <c r="Q752" s="230"/>
      <c r="R752" s="230"/>
      <c r="S752" s="230"/>
      <c r="T752" s="231"/>
      <c r="AT752" s="232" t="s">
        <v>161</v>
      </c>
      <c r="AU752" s="232" t="s">
        <v>83</v>
      </c>
      <c r="AV752" s="14" t="s">
        <v>83</v>
      </c>
      <c r="AW752" s="14" t="s">
        <v>36</v>
      </c>
      <c r="AX752" s="14" t="s">
        <v>74</v>
      </c>
      <c r="AY752" s="232" t="s">
        <v>152</v>
      </c>
    </row>
    <row r="753" spans="1:65" s="15" customFormat="1">
      <c r="B753" s="233"/>
      <c r="C753" s="234"/>
      <c r="D753" s="213" t="s">
        <v>161</v>
      </c>
      <c r="E753" s="235" t="s">
        <v>21</v>
      </c>
      <c r="F753" s="236" t="s">
        <v>184</v>
      </c>
      <c r="G753" s="234"/>
      <c r="H753" s="237">
        <v>352.09499999999997</v>
      </c>
      <c r="I753" s="238"/>
      <c r="J753" s="234"/>
      <c r="K753" s="234"/>
      <c r="L753" s="239"/>
      <c r="M753" s="240"/>
      <c r="N753" s="241"/>
      <c r="O753" s="241"/>
      <c r="P753" s="241"/>
      <c r="Q753" s="241"/>
      <c r="R753" s="241"/>
      <c r="S753" s="241"/>
      <c r="T753" s="242"/>
      <c r="AT753" s="243" t="s">
        <v>161</v>
      </c>
      <c r="AU753" s="243" t="s">
        <v>83</v>
      </c>
      <c r="AV753" s="15" t="s">
        <v>159</v>
      </c>
      <c r="AW753" s="15" t="s">
        <v>36</v>
      </c>
      <c r="AX753" s="15" t="s">
        <v>81</v>
      </c>
      <c r="AY753" s="243" t="s">
        <v>152</v>
      </c>
    </row>
    <row r="754" spans="1:65" s="2" customFormat="1" ht="24" customHeight="1">
      <c r="A754" s="37"/>
      <c r="B754" s="38"/>
      <c r="C754" s="198" t="s">
        <v>962</v>
      </c>
      <c r="D754" s="198" t="s">
        <v>154</v>
      </c>
      <c r="E754" s="199" t="s">
        <v>963</v>
      </c>
      <c r="F754" s="200" t="s">
        <v>964</v>
      </c>
      <c r="G754" s="201" t="s">
        <v>219</v>
      </c>
      <c r="H754" s="202">
        <v>21125.7</v>
      </c>
      <c r="I754" s="203"/>
      <c r="J754" s="204">
        <f>ROUND(I754*H754,2)</f>
        <v>0</v>
      </c>
      <c r="K754" s="200" t="s">
        <v>158</v>
      </c>
      <c r="L754" s="42"/>
      <c r="M754" s="205" t="s">
        <v>21</v>
      </c>
      <c r="N754" s="206" t="s">
        <v>45</v>
      </c>
      <c r="O754" s="68"/>
      <c r="P754" s="207">
        <f>O754*H754</f>
        <v>0</v>
      </c>
      <c r="Q754" s="207">
        <v>0</v>
      </c>
      <c r="R754" s="207">
        <f>Q754*H754</f>
        <v>0</v>
      </c>
      <c r="S754" s="207">
        <v>0</v>
      </c>
      <c r="T754" s="208">
        <f>S754*H754</f>
        <v>0</v>
      </c>
      <c r="U754" s="37"/>
      <c r="V754" s="37"/>
      <c r="W754" s="37"/>
      <c r="X754" s="37"/>
      <c r="Y754" s="37"/>
      <c r="Z754" s="37"/>
      <c r="AA754" s="37"/>
      <c r="AB754" s="37"/>
      <c r="AC754" s="37"/>
      <c r="AD754" s="37"/>
      <c r="AE754" s="37"/>
      <c r="AR754" s="209" t="s">
        <v>159</v>
      </c>
      <c r="AT754" s="209" t="s">
        <v>154</v>
      </c>
      <c r="AU754" s="209" t="s">
        <v>83</v>
      </c>
      <c r="AY754" s="19" t="s">
        <v>152</v>
      </c>
      <c r="BE754" s="210">
        <f>IF(N754="základní",J754,0)</f>
        <v>0</v>
      </c>
      <c r="BF754" s="210">
        <f>IF(N754="snížená",J754,0)</f>
        <v>0</v>
      </c>
      <c r="BG754" s="210">
        <f>IF(N754="zákl. přenesená",J754,0)</f>
        <v>0</v>
      </c>
      <c r="BH754" s="210">
        <f>IF(N754="sníž. přenesená",J754,0)</f>
        <v>0</v>
      </c>
      <c r="BI754" s="210">
        <f>IF(N754="nulová",J754,0)</f>
        <v>0</v>
      </c>
      <c r="BJ754" s="19" t="s">
        <v>81</v>
      </c>
      <c r="BK754" s="210">
        <f>ROUND(I754*H754,2)</f>
        <v>0</v>
      </c>
      <c r="BL754" s="19" t="s">
        <v>159</v>
      </c>
      <c r="BM754" s="209" t="s">
        <v>965</v>
      </c>
    </row>
    <row r="755" spans="1:65" s="14" customFormat="1">
      <c r="B755" s="222"/>
      <c r="C755" s="223"/>
      <c r="D755" s="213" t="s">
        <v>161</v>
      </c>
      <c r="E755" s="224" t="s">
        <v>21</v>
      </c>
      <c r="F755" s="225" t="s">
        <v>953</v>
      </c>
      <c r="G755" s="223"/>
      <c r="H755" s="226">
        <v>21125.7</v>
      </c>
      <c r="I755" s="227"/>
      <c r="J755" s="223"/>
      <c r="K755" s="223"/>
      <c r="L755" s="228"/>
      <c r="M755" s="229"/>
      <c r="N755" s="230"/>
      <c r="O755" s="230"/>
      <c r="P755" s="230"/>
      <c r="Q755" s="230"/>
      <c r="R755" s="230"/>
      <c r="S755" s="230"/>
      <c r="T755" s="231"/>
      <c r="AT755" s="232" t="s">
        <v>161</v>
      </c>
      <c r="AU755" s="232" t="s">
        <v>83</v>
      </c>
      <c r="AV755" s="14" t="s">
        <v>83</v>
      </c>
      <c r="AW755" s="14" t="s">
        <v>36</v>
      </c>
      <c r="AX755" s="14" t="s">
        <v>81</v>
      </c>
      <c r="AY755" s="232" t="s">
        <v>152</v>
      </c>
    </row>
    <row r="756" spans="1:65" s="2" customFormat="1" ht="24" customHeight="1">
      <c r="A756" s="37"/>
      <c r="B756" s="38"/>
      <c r="C756" s="198" t="s">
        <v>966</v>
      </c>
      <c r="D756" s="198" t="s">
        <v>154</v>
      </c>
      <c r="E756" s="199" t="s">
        <v>967</v>
      </c>
      <c r="F756" s="200" t="s">
        <v>968</v>
      </c>
      <c r="G756" s="201" t="s">
        <v>219</v>
      </c>
      <c r="H756" s="202">
        <v>352.09500000000003</v>
      </c>
      <c r="I756" s="203"/>
      <c r="J756" s="204">
        <f>ROUND(I756*H756,2)</f>
        <v>0</v>
      </c>
      <c r="K756" s="200" t="s">
        <v>158</v>
      </c>
      <c r="L756" s="42"/>
      <c r="M756" s="205" t="s">
        <v>21</v>
      </c>
      <c r="N756" s="206" t="s">
        <v>45</v>
      </c>
      <c r="O756" s="68"/>
      <c r="P756" s="207">
        <f>O756*H756</f>
        <v>0</v>
      </c>
      <c r="Q756" s="207">
        <v>0</v>
      </c>
      <c r="R756" s="207">
        <f>Q756*H756</f>
        <v>0</v>
      </c>
      <c r="S756" s="207">
        <v>0</v>
      </c>
      <c r="T756" s="208">
        <f>S756*H756</f>
        <v>0</v>
      </c>
      <c r="U756" s="37"/>
      <c r="V756" s="37"/>
      <c r="W756" s="37"/>
      <c r="X756" s="37"/>
      <c r="Y756" s="37"/>
      <c r="Z756" s="37"/>
      <c r="AA756" s="37"/>
      <c r="AB756" s="37"/>
      <c r="AC756" s="37"/>
      <c r="AD756" s="37"/>
      <c r="AE756" s="37"/>
      <c r="AR756" s="209" t="s">
        <v>159</v>
      </c>
      <c r="AT756" s="209" t="s">
        <v>154</v>
      </c>
      <c r="AU756" s="209" t="s">
        <v>83</v>
      </c>
      <c r="AY756" s="19" t="s">
        <v>152</v>
      </c>
      <c r="BE756" s="210">
        <f>IF(N756="základní",J756,0)</f>
        <v>0</v>
      </c>
      <c r="BF756" s="210">
        <f>IF(N756="snížená",J756,0)</f>
        <v>0</v>
      </c>
      <c r="BG756" s="210">
        <f>IF(N756="zákl. přenesená",J756,0)</f>
        <v>0</v>
      </c>
      <c r="BH756" s="210">
        <f>IF(N756="sníž. přenesená",J756,0)</f>
        <v>0</v>
      </c>
      <c r="BI756" s="210">
        <f>IF(N756="nulová",J756,0)</f>
        <v>0</v>
      </c>
      <c r="BJ756" s="19" t="s">
        <v>81</v>
      </c>
      <c r="BK756" s="210">
        <f>ROUND(I756*H756,2)</f>
        <v>0</v>
      </c>
      <c r="BL756" s="19" t="s">
        <v>159</v>
      </c>
      <c r="BM756" s="209" t="s">
        <v>969</v>
      </c>
    </row>
    <row r="757" spans="1:65" s="13" customFormat="1">
      <c r="B757" s="211"/>
      <c r="C757" s="212"/>
      <c r="D757" s="213" t="s">
        <v>161</v>
      </c>
      <c r="E757" s="214" t="s">
        <v>21</v>
      </c>
      <c r="F757" s="215" t="s">
        <v>945</v>
      </c>
      <c r="G757" s="212"/>
      <c r="H757" s="214" t="s">
        <v>21</v>
      </c>
      <c r="I757" s="216"/>
      <c r="J757" s="212"/>
      <c r="K757" s="212"/>
      <c r="L757" s="217"/>
      <c r="M757" s="218"/>
      <c r="N757" s="219"/>
      <c r="O757" s="219"/>
      <c r="P757" s="219"/>
      <c r="Q757" s="219"/>
      <c r="R757" s="219"/>
      <c r="S757" s="219"/>
      <c r="T757" s="220"/>
      <c r="AT757" s="221" t="s">
        <v>161</v>
      </c>
      <c r="AU757" s="221" t="s">
        <v>83</v>
      </c>
      <c r="AV757" s="13" t="s">
        <v>81</v>
      </c>
      <c r="AW757" s="13" t="s">
        <v>36</v>
      </c>
      <c r="AX757" s="13" t="s">
        <v>74</v>
      </c>
      <c r="AY757" s="221" t="s">
        <v>152</v>
      </c>
    </row>
    <row r="758" spans="1:65" s="14" customFormat="1">
      <c r="B758" s="222"/>
      <c r="C758" s="223"/>
      <c r="D758" s="213" t="s">
        <v>161</v>
      </c>
      <c r="E758" s="224" t="s">
        <v>21</v>
      </c>
      <c r="F758" s="225" t="s">
        <v>946</v>
      </c>
      <c r="G758" s="223"/>
      <c r="H758" s="226">
        <v>79.331999999999994</v>
      </c>
      <c r="I758" s="227"/>
      <c r="J758" s="223"/>
      <c r="K758" s="223"/>
      <c r="L758" s="228"/>
      <c r="M758" s="229"/>
      <c r="N758" s="230"/>
      <c r="O758" s="230"/>
      <c r="P758" s="230"/>
      <c r="Q758" s="230"/>
      <c r="R758" s="230"/>
      <c r="S758" s="230"/>
      <c r="T758" s="231"/>
      <c r="AT758" s="232" t="s">
        <v>161</v>
      </c>
      <c r="AU758" s="232" t="s">
        <v>83</v>
      </c>
      <c r="AV758" s="14" t="s">
        <v>83</v>
      </c>
      <c r="AW758" s="14" t="s">
        <v>36</v>
      </c>
      <c r="AX758" s="14" t="s">
        <v>74</v>
      </c>
      <c r="AY758" s="232" t="s">
        <v>152</v>
      </c>
    </row>
    <row r="759" spans="1:65" s="14" customFormat="1" ht="22.5">
      <c r="B759" s="222"/>
      <c r="C759" s="223"/>
      <c r="D759" s="213" t="s">
        <v>161</v>
      </c>
      <c r="E759" s="224" t="s">
        <v>21</v>
      </c>
      <c r="F759" s="225" t="s">
        <v>947</v>
      </c>
      <c r="G759" s="223"/>
      <c r="H759" s="226">
        <v>93.786000000000001</v>
      </c>
      <c r="I759" s="227"/>
      <c r="J759" s="223"/>
      <c r="K759" s="223"/>
      <c r="L759" s="228"/>
      <c r="M759" s="229"/>
      <c r="N759" s="230"/>
      <c r="O759" s="230"/>
      <c r="P759" s="230"/>
      <c r="Q759" s="230"/>
      <c r="R759" s="230"/>
      <c r="S759" s="230"/>
      <c r="T759" s="231"/>
      <c r="AT759" s="232" t="s">
        <v>161</v>
      </c>
      <c r="AU759" s="232" t="s">
        <v>83</v>
      </c>
      <c r="AV759" s="14" t="s">
        <v>83</v>
      </c>
      <c r="AW759" s="14" t="s">
        <v>36</v>
      </c>
      <c r="AX759" s="14" t="s">
        <v>74</v>
      </c>
      <c r="AY759" s="232" t="s">
        <v>152</v>
      </c>
    </row>
    <row r="760" spans="1:65" s="14" customFormat="1">
      <c r="B760" s="222"/>
      <c r="C760" s="223"/>
      <c r="D760" s="213" t="s">
        <v>161</v>
      </c>
      <c r="E760" s="224" t="s">
        <v>21</v>
      </c>
      <c r="F760" s="225" t="s">
        <v>946</v>
      </c>
      <c r="G760" s="223"/>
      <c r="H760" s="226">
        <v>79.331999999999994</v>
      </c>
      <c r="I760" s="227"/>
      <c r="J760" s="223"/>
      <c r="K760" s="223"/>
      <c r="L760" s="228"/>
      <c r="M760" s="229"/>
      <c r="N760" s="230"/>
      <c r="O760" s="230"/>
      <c r="P760" s="230"/>
      <c r="Q760" s="230"/>
      <c r="R760" s="230"/>
      <c r="S760" s="230"/>
      <c r="T760" s="231"/>
      <c r="AT760" s="232" t="s">
        <v>161</v>
      </c>
      <c r="AU760" s="232" t="s">
        <v>83</v>
      </c>
      <c r="AV760" s="14" t="s">
        <v>83</v>
      </c>
      <c r="AW760" s="14" t="s">
        <v>36</v>
      </c>
      <c r="AX760" s="14" t="s">
        <v>74</v>
      </c>
      <c r="AY760" s="232" t="s">
        <v>152</v>
      </c>
    </row>
    <row r="761" spans="1:65" s="14" customFormat="1" ht="22.5">
      <c r="B761" s="222"/>
      <c r="C761" s="223"/>
      <c r="D761" s="213" t="s">
        <v>161</v>
      </c>
      <c r="E761" s="224" t="s">
        <v>21</v>
      </c>
      <c r="F761" s="225" t="s">
        <v>948</v>
      </c>
      <c r="G761" s="223"/>
      <c r="H761" s="226">
        <v>99.644999999999996</v>
      </c>
      <c r="I761" s="227"/>
      <c r="J761" s="223"/>
      <c r="K761" s="223"/>
      <c r="L761" s="228"/>
      <c r="M761" s="229"/>
      <c r="N761" s="230"/>
      <c r="O761" s="230"/>
      <c r="P761" s="230"/>
      <c r="Q761" s="230"/>
      <c r="R761" s="230"/>
      <c r="S761" s="230"/>
      <c r="T761" s="231"/>
      <c r="AT761" s="232" t="s">
        <v>161</v>
      </c>
      <c r="AU761" s="232" t="s">
        <v>83</v>
      </c>
      <c r="AV761" s="14" t="s">
        <v>83</v>
      </c>
      <c r="AW761" s="14" t="s">
        <v>36</v>
      </c>
      <c r="AX761" s="14" t="s">
        <v>74</v>
      </c>
      <c r="AY761" s="232" t="s">
        <v>152</v>
      </c>
    </row>
    <row r="762" spans="1:65" s="15" customFormat="1">
      <c r="B762" s="233"/>
      <c r="C762" s="234"/>
      <c r="D762" s="213" t="s">
        <v>161</v>
      </c>
      <c r="E762" s="235" t="s">
        <v>21</v>
      </c>
      <c r="F762" s="236" t="s">
        <v>184</v>
      </c>
      <c r="G762" s="234"/>
      <c r="H762" s="237">
        <v>352.09499999999997</v>
      </c>
      <c r="I762" s="238"/>
      <c r="J762" s="234"/>
      <c r="K762" s="234"/>
      <c r="L762" s="239"/>
      <c r="M762" s="240"/>
      <c r="N762" s="241"/>
      <c r="O762" s="241"/>
      <c r="P762" s="241"/>
      <c r="Q762" s="241"/>
      <c r="R762" s="241"/>
      <c r="S762" s="241"/>
      <c r="T762" s="242"/>
      <c r="AT762" s="243" t="s">
        <v>161</v>
      </c>
      <c r="AU762" s="243" t="s">
        <v>83</v>
      </c>
      <c r="AV762" s="15" t="s">
        <v>159</v>
      </c>
      <c r="AW762" s="15" t="s">
        <v>36</v>
      </c>
      <c r="AX762" s="15" t="s">
        <v>81</v>
      </c>
      <c r="AY762" s="243" t="s">
        <v>152</v>
      </c>
    </row>
    <row r="763" spans="1:65" s="2" customFormat="1" ht="24" customHeight="1">
      <c r="A763" s="37"/>
      <c r="B763" s="38"/>
      <c r="C763" s="198" t="s">
        <v>970</v>
      </c>
      <c r="D763" s="198" t="s">
        <v>154</v>
      </c>
      <c r="E763" s="199" t="s">
        <v>971</v>
      </c>
      <c r="F763" s="200" t="s">
        <v>972</v>
      </c>
      <c r="G763" s="201" t="s">
        <v>271</v>
      </c>
      <c r="H763" s="202">
        <v>3</v>
      </c>
      <c r="I763" s="203"/>
      <c r="J763" s="204">
        <f>ROUND(I763*H763,2)</f>
        <v>0</v>
      </c>
      <c r="K763" s="200" t="s">
        <v>158</v>
      </c>
      <c r="L763" s="42"/>
      <c r="M763" s="205" t="s">
        <v>21</v>
      </c>
      <c r="N763" s="206" t="s">
        <v>45</v>
      </c>
      <c r="O763" s="68"/>
      <c r="P763" s="207">
        <f>O763*H763</f>
        <v>0</v>
      </c>
      <c r="Q763" s="207">
        <v>0</v>
      </c>
      <c r="R763" s="207">
        <f>Q763*H763</f>
        <v>0</v>
      </c>
      <c r="S763" s="207">
        <v>0</v>
      </c>
      <c r="T763" s="208">
        <f>S763*H763</f>
        <v>0</v>
      </c>
      <c r="U763" s="37"/>
      <c r="V763" s="37"/>
      <c r="W763" s="37"/>
      <c r="X763" s="37"/>
      <c r="Y763" s="37"/>
      <c r="Z763" s="37"/>
      <c r="AA763" s="37"/>
      <c r="AB763" s="37"/>
      <c r="AC763" s="37"/>
      <c r="AD763" s="37"/>
      <c r="AE763" s="37"/>
      <c r="AR763" s="209" t="s">
        <v>159</v>
      </c>
      <c r="AT763" s="209" t="s">
        <v>154</v>
      </c>
      <c r="AU763" s="209" t="s">
        <v>83</v>
      </c>
      <c r="AY763" s="19" t="s">
        <v>152</v>
      </c>
      <c r="BE763" s="210">
        <f>IF(N763="základní",J763,0)</f>
        <v>0</v>
      </c>
      <c r="BF763" s="210">
        <f>IF(N763="snížená",J763,0)</f>
        <v>0</v>
      </c>
      <c r="BG763" s="210">
        <f>IF(N763="zákl. přenesená",J763,0)</f>
        <v>0</v>
      </c>
      <c r="BH763" s="210">
        <f>IF(N763="sníž. přenesená",J763,0)</f>
        <v>0</v>
      </c>
      <c r="BI763" s="210">
        <f>IF(N763="nulová",J763,0)</f>
        <v>0</v>
      </c>
      <c r="BJ763" s="19" t="s">
        <v>81</v>
      </c>
      <c r="BK763" s="210">
        <f>ROUND(I763*H763,2)</f>
        <v>0</v>
      </c>
      <c r="BL763" s="19" t="s">
        <v>159</v>
      </c>
      <c r="BM763" s="209" t="s">
        <v>973</v>
      </c>
    </row>
    <row r="764" spans="1:65" s="14" customFormat="1">
      <c r="B764" s="222"/>
      <c r="C764" s="223"/>
      <c r="D764" s="213" t="s">
        <v>161</v>
      </c>
      <c r="E764" s="224" t="s">
        <v>21</v>
      </c>
      <c r="F764" s="225" t="s">
        <v>974</v>
      </c>
      <c r="G764" s="223"/>
      <c r="H764" s="226">
        <v>3</v>
      </c>
      <c r="I764" s="227"/>
      <c r="J764" s="223"/>
      <c r="K764" s="223"/>
      <c r="L764" s="228"/>
      <c r="M764" s="229"/>
      <c r="N764" s="230"/>
      <c r="O764" s="230"/>
      <c r="P764" s="230"/>
      <c r="Q764" s="230"/>
      <c r="R764" s="230"/>
      <c r="S764" s="230"/>
      <c r="T764" s="231"/>
      <c r="AT764" s="232" t="s">
        <v>161</v>
      </c>
      <c r="AU764" s="232" t="s">
        <v>83</v>
      </c>
      <c r="AV764" s="14" t="s">
        <v>83</v>
      </c>
      <c r="AW764" s="14" t="s">
        <v>36</v>
      </c>
      <c r="AX764" s="14" t="s">
        <v>81</v>
      </c>
      <c r="AY764" s="232" t="s">
        <v>152</v>
      </c>
    </row>
    <row r="765" spans="1:65" s="2" customFormat="1" ht="24" customHeight="1">
      <c r="A765" s="37"/>
      <c r="B765" s="38"/>
      <c r="C765" s="198" t="s">
        <v>975</v>
      </c>
      <c r="D765" s="198" t="s">
        <v>154</v>
      </c>
      <c r="E765" s="199" t="s">
        <v>976</v>
      </c>
      <c r="F765" s="200" t="s">
        <v>977</v>
      </c>
      <c r="G765" s="201" t="s">
        <v>271</v>
      </c>
      <c r="H765" s="202">
        <v>180</v>
      </c>
      <c r="I765" s="203"/>
      <c r="J765" s="204">
        <f>ROUND(I765*H765,2)</f>
        <v>0</v>
      </c>
      <c r="K765" s="200" t="s">
        <v>158</v>
      </c>
      <c r="L765" s="42"/>
      <c r="M765" s="205" t="s">
        <v>21</v>
      </c>
      <c r="N765" s="206" t="s">
        <v>45</v>
      </c>
      <c r="O765" s="68"/>
      <c r="P765" s="207">
        <f>O765*H765</f>
        <v>0</v>
      </c>
      <c r="Q765" s="207">
        <v>0</v>
      </c>
      <c r="R765" s="207">
        <f>Q765*H765</f>
        <v>0</v>
      </c>
      <c r="S765" s="207">
        <v>0</v>
      </c>
      <c r="T765" s="208">
        <f>S765*H765</f>
        <v>0</v>
      </c>
      <c r="U765" s="37"/>
      <c r="V765" s="37"/>
      <c r="W765" s="37"/>
      <c r="X765" s="37"/>
      <c r="Y765" s="37"/>
      <c r="Z765" s="37"/>
      <c r="AA765" s="37"/>
      <c r="AB765" s="37"/>
      <c r="AC765" s="37"/>
      <c r="AD765" s="37"/>
      <c r="AE765" s="37"/>
      <c r="AR765" s="209" t="s">
        <v>159</v>
      </c>
      <c r="AT765" s="209" t="s">
        <v>154</v>
      </c>
      <c r="AU765" s="209" t="s">
        <v>83</v>
      </c>
      <c r="AY765" s="19" t="s">
        <v>152</v>
      </c>
      <c r="BE765" s="210">
        <f>IF(N765="základní",J765,0)</f>
        <v>0</v>
      </c>
      <c r="BF765" s="210">
        <f>IF(N765="snížená",J765,0)</f>
        <v>0</v>
      </c>
      <c r="BG765" s="210">
        <f>IF(N765="zákl. přenesená",J765,0)</f>
        <v>0</v>
      </c>
      <c r="BH765" s="210">
        <f>IF(N765="sníž. přenesená",J765,0)</f>
        <v>0</v>
      </c>
      <c r="BI765" s="210">
        <f>IF(N765="nulová",J765,0)</f>
        <v>0</v>
      </c>
      <c r="BJ765" s="19" t="s">
        <v>81</v>
      </c>
      <c r="BK765" s="210">
        <f>ROUND(I765*H765,2)</f>
        <v>0</v>
      </c>
      <c r="BL765" s="19" t="s">
        <v>159</v>
      </c>
      <c r="BM765" s="209" t="s">
        <v>978</v>
      </c>
    </row>
    <row r="766" spans="1:65" s="14" customFormat="1">
      <c r="B766" s="222"/>
      <c r="C766" s="223"/>
      <c r="D766" s="213" t="s">
        <v>161</v>
      </c>
      <c r="E766" s="224" t="s">
        <v>21</v>
      </c>
      <c r="F766" s="225" t="s">
        <v>979</v>
      </c>
      <c r="G766" s="223"/>
      <c r="H766" s="226">
        <v>180</v>
      </c>
      <c r="I766" s="227"/>
      <c r="J766" s="223"/>
      <c r="K766" s="223"/>
      <c r="L766" s="228"/>
      <c r="M766" s="229"/>
      <c r="N766" s="230"/>
      <c r="O766" s="230"/>
      <c r="P766" s="230"/>
      <c r="Q766" s="230"/>
      <c r="R766" s="230"/>
      <c r="S766" s="230"/>
      <c r="T766" s="231"/>
      <c r="AT766" s="232" t="s">
        <v>161</v>
      </c>
      <c r="AU766" s="232" t="s">
        <v>83</v>
      </c>
      <c r="AV766" s="14" t="s">
        <v>83</v>
      </c>
      <c r="AW766" s="14" t="s">
        <v>36</v>
      </c>
      <c r="AX766" s="14" t="s">
        <v>81</v>
      </c>
      <c r="AY766" s="232" t="s">
        <v>152</v>
      </c>
    </row>
    <row r="767" spans="1:65" s="2" customFormat="1" ht="24" customHeight="1">
      <c r="A767" s="37"/>
      <c r="B767" s="38"/>
      <c r="C767" s="198" t="s">
        <v>980</v>
      </c>
      <c r="D767" s="198" t="s">
        <v>154</v>
      </c>
      <c r="E767" s="199" t="s">
        <v>981</v>
      </c>
      <c r="F767" s="200" t="s">
        <v>982</v>
      </c>
      <c r="G767" s="201" t="s">
        <v>271</v>
      </c>
      <c r="H767" s="202">
        <v>3</v>
      </c>
      <c r="I767" s="203"/>
      <c r="J767" s="204">
        <f>ROUND(I767*H767,2)</f>
        <v>0</v>
      </c>
      <c r="K767" s="200" t="s">
        <v>158</v>
      </c>
      <c r="L767" s="42"/>
      <c r="M767" s="205" t="s">
        <v>21</v>
      </c>
      <c r="N767" s="206" t="s">
        <v>45</v>
      </c>
      <c r="O767" s="68"/>
      <c r="P767" s="207">
        <f>O767*H767</f>
        <v>0</v>
      </c>
      <c r="Q767" s="207">
        <v>0</v>
      </c>
      <c r="R767" s="207">
        <f>Q767*H767</f>
        <v>0</v>
      </c>
      <c r="S767" s="207">
        <v>0</v>
      </c>
      <c r="T767" s="208">
        <f>S767*H767</f>
        <v>0</v>
      </c>
      <c r="U767" s="37"/>
      <c r="V767" s="37"/>
      <c r="W767" s="37"/>
      <c r="X767" s="37"/>
      <c r="Y767" s="37"/>
      <c r="Z767" s="37"/>
      <c r="AA767" s="37"/>
      <c r="AB767" s="37"/>
      <c r="AC767" s="37"/>
      <c r="AD767" s="37"/>
      <c r="AE767" s="37"/>
      <c r="AR767" s="209" t="s">
        <v>159</v>
      </c>
      <c r="AT767" s="209" t="s">
        <v>154</v>
      </c>
      <c r="AU767" s="209" t="s">
        <v>83</v>
      </c>
      <c r="AY767" s="19" t="s">
        <v>152</v>
      </c>
      <c r="BE767" s="210">
        <f>IF(N767="základní",J767,0)</f>
        <v>0</v>
      </c>
      <c r="BF767" s="210">
        <f>IF(N767="snížená",J767,0)</f>
        <v>0</v>
      </c>
      <c r="BG767" s="210">
        <f>IF(N767="zákl. přenesená",J767,0)</f>
        <v>0</v>
      </c>
      <c r="BH767" s="210">
        <f>IF(N767="sníž. přenesená",J767,0)</f>
        <v>0</v>
      </c>
      <c r="BI767" s="210">
        <f>IF(N767="nulová",J767,0)</f>
        <v>0</v>
      </c>
      <c r="BJ767" s="19" t="s">
        <v>81</v>
      </c>
      <c r="BK767" s="210">
        <f>ROUND(I767*H767,2)</f>
        <v>0</v>
      </c>
      <c r="BL767" s="19" t="s">
        <v>159</v>
      </c>
      <c r="BM767" s="209" t="s">
        <v>983</v>
      </c>
    </row>
    <row r="768" spans="1:65" s="14" customFormat="1">
      <c r="B768" s="222"/>
      <c r="C768" s="223"/>
      <c r="D768" s="213" t="s">
        <v>161</v>
      </c>
      <c r="E768" s="224" t="s">
        <v>21</v>
      </c>
      <c r="F768" s="225" t="s">
        <v>974</v>
      </c>
      <c r="G768" s="223"/>
      <c r="H768" s="226">
        <v>3</v>
      </c>
      <c r="I768" s="227"/>
      <c r="J768" s="223"/>
      <c r="K768" s="223"/>
      <c r="L768" s="228"/>
      <c r="M768" s="229"/>
      <c r="N768" s="230"/>
      <c r="O768" s="230"/>
      <c r="P768" s="230"/>
      <c r="Q768" s="230"/>
      <c r="R768" s="230"/>
      <c r="S768" s="230"/>
      <c r="T768" s="231"/>
      <c r="AT768" s="232" t="s">
        <v>161</v>
      </c>
      <c r="AU768" s="232" t="s">
        <v>83</v>
      </c>
      <c r="AV768" s="14" t="s">
        <v>83</v>
      </c>
      <c r="AW768" s="14" t="s">
        <v>36</v>
      </c>
      <c r="AX768" s="14" t="s">
        <v>81</v>
      </c>
      <c r="AY768" s="232" t="s">
        <v>152</v>
      </c>
    </row>
    <row r="769" spans="1:65" s="2" customFormat="1" ht="36" customHeight="1">
      <c r="A769" s="37"/>
      <c r="B769" s="38"/>
      <c r="C769" s="198" t="s">
        <v>984</v>
      </c>
      <c r="D769" s="198" t="s">
        <v>154</v>
      </c>
      <c r="E769" s="199" t="s">
        <v>985</v>
      </c>
      <c r="F769" s="200" t="s">
        <v>986</v>
      </c>
      <c r="G769" s="201" t="s">
        <v>219</v>
      </c>
      <c r="H769" s="202">
        <v>171.1</v>
      </c>
      <c r="I769" s="203"/>
      <c r="J769" s="204">
        <f>ROUND(I769*H769,2)</f>
        <v>0</v>
      </c>
      <c r="K769" s="200" t="s">
        <v>158</v>
      </c>
      <c r="L769" s="42"/>
      <c r="M769" s="205" t="s">
        <v>21</v>
      </c>
      <c r="N769" s="206" t="s">
        <v>45</v>
      </c>
      <c r="O769" s="68"/>
      <c r="P769" s="207">
        <f>O769*H769</f>
        <v>0</v>
      </c>
      <c r="Q769" s="207">
        <v>1.2999999999999999E-4</v>
      </c>
      <c r="R769" s="207">
        <f>Q769*H769</f>
        <v>2.2242999999999999E-2</v>
      </c>
      <c r="S769" s="207">
        <v>0</v>
      </c>
      <c r="T769" s="208">
        <f>S769*H769</f>
        <v>0</v>
      </c>
      <c r="U769" s="37"/>
      <c r="V769" s="37"/>
      <c r="W769" s="37"/>
      <c r="X769" s="37"/>
      <c r="Y769" s="37"/>
      <c r="Z769" s="37"/>
      <c r="AA769" s="37"/>
      <c r="AB769" s="37"/>
      <c r="AC769" s="37"/>
      <c r="AD769" s="37"/>
      <c r="AE769" s="37"/>
      <c r="AR769" s="209" t="s">
        <v>159</v>
      </c>
      <c r="AT769" s="209" t="s">
        <v>154</v>
      </c>
      <c r="AU769" s="209" t="s">
        <v>83</v>
      </c>
      <c r="AY769" s="19" t="s">
        <v>152</v>
      </c>
      <c r="BE769" s="210">
        <f>IF(N769="základní",J769,0)</f>
        <v>0</v>
      </c>
      <c r="BF769" s="210">
        <f>IF(N769="snížená",J769,0)</f>
        <v>0</v>
      </c>
      <c r="BG769" s="210">
        <f>IF(N769="zákl. přenesená",J769,0)</f>
        <v>0</v>
      </c>
      <c r="BH769" s="210">
        <f>IF(N769="sníž. přenesená",J769,0)</f>
        <v>0</v>
      </c>
      <c r="BI769" s="210">
        <f>IF(N769="nulová",J769,0)</f>
        <v>0</v>
      </c>
      <c r="BJ769" s="19" t="s">
        <v>81</v>
      </c>
      <c r="BK769" s="210">
        <f>ROUND(I769*H769,2)</f>
        <v>0</v>
      </c>
      <c r="BL769" s="19" t="s">
        <v>159</v>
      </c>
      <c r="BM769" s="209" t="s">
        <v>987</v>
      </c>
    </row>
    <row r="770" spans="1:65" s="14" customFormat="1" ht="22.5">
      <c r="B770" s="222"/>
      <c r="C770" s="223"/>
      <c r="D770" s="213" t="s">
        <v>161</v>
      </c>
      <c r="E770" s="224" t="s">
        <v>21</v>
      </c>
      <c r="F770" s="225" t="s">
        <v>988</v>
      </c>
      <c r="G770" s="223"/>
      <c r="H770" s="226">
        <v>123</v>
      </c>
      <c r="I770" s="227"/>
      <c r="J770" s="223"/>
      <c r="K770" s="223"/>
      <c r="L770" s="228"/>
      <c r="M770" s="229"/>
      <c r="N770" s="230"/>
      <c r="O770" s="230"/>
      <c r="P770" s="230"/>
      <c r="Q770" s="230"/>
      <c r="R770" s="230"/>
      <c r="S770" s="230"/>
      <c r="T770" s="231"/>
      <c r="AT770" s="232" t="s">
        <v>161</v>
      </c>
      <c r="AU770" s="232" t="s">
        <v>83</v>
      </c>
      <c r="AV770" s="14" t="s">
        <v>83</v>
      </c>
      <c r="AW770" s="14" t="s">
        <v>36</v>
      </c>
      <c r="AX770" s="14" t="s">
        <v>74</v>
      </c>
      <c r="AY770" s="232" t="s">
        <v>152</v>
      </c>
    </row>
    <row r="771" spans="1:65" s="14" customFormat="1">
      <c r="B771" s="222"/>
      <c r="C771" s="223"/>
      <c r="D771" s="213" t="s">
        <v>161</v>
      </c>
      <c r="E771" s="224" t="s">
        <v>21</v>
      </c>
      <c r="F771" s="225" t="s">
        <v>989</v>
      </c>
      <c r="G771" s="223"/>
      <c r="H771" s="226">
        <v>48.1</v>
      </c>
      <c r="I771" s="227"/>
      <c r="J771" s="223"/>
      <c r="K771" s="223"/>
      <c r="L771" s="228"/>
      <c r="M771" s="229"/>
      <c r="N771" s="230"/>
      <c r="O771" s="230"/>
      <c r="P771" s="230"/>
      <c r="Q771" s="230"/>
      <c r="R771" s="230"/>
      <c r="S771" s="230"/>
      <c r="T771" s="231"/>
      <c r="AT771" s="232" t="s">
        <v>161</v>
      </c>
      <c r="AU771" s="232" t="s">
        <v>83</v>
      </c>
      <c r="AV771" s="14" t="s">
        <v>83</v>
      </c>
      <c r="AW771" s="14" t="s">
        <v>36</v>
      </c>
      <c r="AX771" s="14" t="s">
        <v>74</v>
      </c>
      <c r="AY771" s="232" t="s">
        <v>152</v>
      </c>
    </row>
    <row r="772" spans="1:65" s="15" customFormat="1">
      <c r="B772" s="233"/>
      <c r="C772" s="234"/>
      <c r="D772" s="213" t="s">
        <v>161</v>
      </c>
      <c r="E772" s="235" t="s">
        <v>21</v>
      </c>
      <c r="F772" s="236" t="s">
        <v>184</v>
      </c>
      <c r="G772" s="234"/>
      <c r="H772" s="237">
        <v>171.1</v>
      </c>
      <c r="I772" s="238"/>
      <c r="J772" s="234"/>
      <c r="K772" s="234"/>
      <c r="L772" s="239"/>
      <c r="M772" s="240"/>
      <c r="N772" s="241"/>
      <c r="O772" s="241"/>
      <c r="P772" s="241"/>
      <c r="Q772" s="241"/>
      <c r="R772" s="241"/>
      <c r="S772" s="241"/>
      <c r="T772" s="242"/>
      <c r="AT772" s="243" t="s">
        <v>161</v>
      </c>
      <c r="AU772" s="243" t="s">
        <v>83</v>
      </c>
      <c r="AV772" s="15" t="s">
        <v>159</v>
      </c>
      <c r="AW772" s="15" t="s">
        <v>36</v>
      </c>
      <c r="AX772" s="15" t="s">
        <v>81</v>
      </c>
      <c r="AY772" s="243" t="s">
        <v>152</v>
      </c>
    </row>
    <row r="773" spans="1:65" s="12" customFormat="1" ht="22.9" customHeight="1">
      <c r="B773" s="182"/>
      <c r="C773" s="183"/>
      <c r="D773" s="184" t="s">
        <v>73</v>
      </c>
      <c r="E773" s="196" t="s">
        <v>775</v>
      </c>
      <c r="F773" s="196" t="s">
        <v>990</v>
      </c>
      <c r="G773" s="183"/>
      <c r="H773" s="183"/>
      <c r="I773" s="186"/>
      <c r="J773" s="197">
        <f>BK773</f>
        <v>0</v>
      </c>
      <c r="K773" s="183"/>
      <c r="L773" s="188"/>
      <c r="M773" s="189"/>
      <c r="N773" s="190"/>
      <c r="O773" s="190"/>
      <c r="P773" s="191">
        <f>SUM(P774:P781)</f>
        <v>0</v>
      </c>
      <c r="Q773" s="190"/>
      <c r="R773" s="191">
        <f>SUM(R774:R781)</f>
        <v>1.0924E-2</v>
      </c>
      <c r="S773" s="190"/>
      <c r="T773" s="192">
        <f>SUM(T774:T781)</f>
        <v>0.1512</v>
      </c>
      <c r="AR773" s="193" t="s">
        <v>81</v>
      </c>
      <c r="AT773" s="194" t="s">
        <v>73</v>
      </c>
      <c r="AU773" s="194" t="s">
        <v>81</v>
      </c>
      <c r="AY773" s="193" t="s">
        <v>152</v>
      </c>
      <c r="BK773" s="195">
        <f>SUM(BK774:BK781)</f>
        <v>0</v>
      </c>
    </row>
    <row r="774" spans="1:65" s="2" customFormat="1" ht="36" customHeight="1">
      <c r="A774" s="37"/>
      <c r="B774" s="38"/>
      <c r="C774" s="198" t="s">
        <v>991</v>
      </c>
      <c r="D774" s="198" t="s">
        <v>154</v>
      </c>
      <c r="E774" s="199" t="s">
        <v>992</v>
      </c>
      <c r="F774" s="200" t="s">
        <v>993</v>
      </c>
      <c r="G774" s="201" t="s">
        <v>219</v>
      </c>
      <c r="H774" s="202">
        <v>171.1</v>
      </c>
      <c r="I774" s="203"/>
      <c r="J774" s="204">
        <f>ROUND(I774*H774,2)</f>
        <v>0</v>
      </c>
      <c r="K774" s="200" t="s">
        <v>158</v>
      </c>
      <c r="L774" s="42"/>
      <c r="M774" s="205" t="s">
        <v>21</v>
      </c>
      <c r="N774" s="206" t="s">
        <v>45</v>
      </c>
      <c r="O774" s="68"/>
      <c r="P774" s="207">
        <f>O774*H774</f>
        <v>0</v>
      </c>
      <c r="Q774" s="207">
        <v>4.0000000000000003E-5</v>
      </c>
      <c r="R774" s="207">
        <f>Q774*H774</f>
        <v>6.8440000000000003E-3</v>
      </c>
      <c r="S774" s="207">
        <v>0</v>
      </c>
      <c r="T774" s="208">
        <f>S774*H774</f>
        <v>0</v>
      </c>
      <c r="U774" s="37"/>
      <c r="V774" s="37"/>
      <c r="W774" s="37"/>
      <c r="X774" s="37"/>
      <c r="Y774" s="37"/>
      <c r="Z774" s="37"/>
      <c r="AA774" s="37"/>
      <c r="AB774" s="37"/>
      <c r="AC774" s="37"/>
      <c r="AD774" s="37"/>
      <c r="AE774" s="37"/>
      <c r="AR774" s="209" t="s">
        <v>159</v>
      </c>
      <c r="AT774" s="209" t="s">
        <v>154</v>
      </c>
      <c r="AU774" s="209" t="s">
        <v>83</v>
      </c>
      <c r="AY774" s="19" t="s">
        <v>152</v>
      </c>
      <c r="BE774" s="210">
        <f>IF(N774="základní",J774,0)</f>
        <v>0</v>
      </c>
      <c r="BF774" s="210">
        <f>IF(N774="snížená",J774,0)</f>
        <v>0</v>
      </c>
      <c r="BG774" s="210">
        <f>IF(N774="zákl. přenesená",J774,0)</f>
        <v>0</v>
      </c>
      <c r="BH774" s="210">
        <f>IF(N774="sníž. přenesená",J774,0)</f>
        <v>0</v>
      </c>
      <c r="BI774" s="210">
        <f>IF(N774="nulová",J774,0)</f>
        <v>0</v>
      </c>
      <c r="BJ774" s="19" t="s">
        <v>81</v>
      </c>
      <c r="BK774" s="210">
        <f>ROUND(I774*H774,2)</f>
        <v>0</v>
      </c>
      <c r="BL774" s="19" t="s">
        <v>159</v>
      </c>
      <c r="BM774" s="209" t="s">
        <v>994</v>
      </c>
    </row>
    <row r="775" spans="1:65" s="14" customFormat="1" ht="22.5">
      <c r="B775" s="222"/>
      <c r="C775" s="223"/>
      <c r="D775" s="213" t="s">
        <v>161</v>
      </c>
      <c r="E775" s="224" t="s">
        <v>21</v>
      </c>
      <c r="F775" s="225" t="s">
        <v>988</v>
      </c>
      <c r="G775" s="223"/>
      <c r="H775" s="226">
        <v>123</v>
      </c>
      <c r="I775" s="227"/>
      <c r="J775" s="223"/>
      <c r="K775" s="223"/>
      <c r="L775" s="228"/>
      <c r="M775" s="229"/>
      <c r="N775" s="230"/>
      <c r="O775" s="230"/>
      <c r="P775" s="230"/>
      <c r="Q775" s="230"/>
      <c r="R775" s="230"/>
      <c r="S775" s="230"/>
      <c r="T775" s="231"/>
      <c r="AT775" s="232" t="s">
        <v>161</v>
      </c>
      <c r="AU775" s="232" t="s">
        <v>83</v>
      </c>
      <c r="AV775" s="14" t="s">
        <v>83</v>
      </c>
      <c r="AW775" s="14" t="s">
        <v>36</v>
      </c>
      <c r="AX775" s="14" t="s">
        <v>74</v>
      </c>
      <c r="AY775" s="232" t="s">
        <v>152</v>
      </c>
    </row>
    <row r="776" spans="1:65" s="14" customFormat="1">
      <c r="B776" s="222"/>
      <c r="C776" s="223"/>
      <c r="D776" s="213" t="s">
        <v>161</v>
      </c>
      <c r="E776" s="224" t="s">
        <v>21</v>
      </c>
      <c r="F776" s="225" t="s">
        <v>989</v>
      </c>
      <c r="G776" s="223"/>
      <c r="H776" s="226">
        <v>48.1</v>
      </c>
      <c r="I776" s="227"/>
      <c r="J776" s="223"/>
      <c r="K776" s="223"/>
      <c r="L776" s="228"/>
      <c r="M776" s="229"/>
      <c r="N776" s="230"/>
      <c r="O776" s="230"/>
      <c r="P776" s="230"/>
      <c r="Q776" s="230"/>
      <c r="R776" s="230"/>
      <c r="S776" s="230"/>
      <c r="T776" s="231"/>
      <c r="AT776" s="232" t="s">
        <v>161</v>
      </c>
      <c r="AU776" s="232" t="s">
        <v>83</v>
      </c>
      <c r="AV776" s="14" t="s">
        <v>83</v>
      </c>
      <c r="AW776" s="14" t="s">
        <v>36</v>
      </c>
      <c r="AX776" s="14" t="s">
        <v>74</v>
      </c>
      <c r="AY776" s="232" t="s">
        <v>152</v>
      </c>
    </row>
    <row r="777" spans="1:65" s="15" customFormat="1">
      <c r="B777" s="233"/>
      <c r="C777" s="234"/>
      <c r="D777" s="213" t="s">
        <v>161</v>
      </c>
      <c r="E777" s="235" t="s">
        <v>21</v>
      </c>
      <c r="F777" s="236" t="s">
        <v>184</v>
      </c>
      <c r="G777" s="234"/>
      <c r="H777" s="237">
        <v>171.1</v>
      </c>
      <c r="I777" s="238"/>
      <c r="J777" s="234"/>
      <c r="K777" s="234"/>
      <c r="L777" s="239"/>
      <c r="M777" s="240"/>
      <c r="N777" s="241"/>
      <c r="O777" s="241"/>
      <c r="P777" s="241"/>
      <c r="Q777" s="241"/>
      <c r="R777" s="241"/>
      <c r="S777" s="241"/>
      <c r="T777" s="242"/>
      <c r="AT777" s="243" t="s">
        <v>161</v>
      </c>
      <c r="AU777" s="243" t="s">
        <v>83</v>
      </c>
      <c r="AV777" s="15" t="s">
        <v>159</v>
      </c>
      <c r="AW777" s="15" t="s">
        <v>36</v>
      </c>
      <c r="AX777" s="15" t="s">
        <v>81</v>
      </c>
      <c r="AY777" s="243" t="s">
        <v>152</v>
      </c>
    </row>
    <row r="778" spans="1:65" s="2" customFormat="1" ht="48" customHeight="1">
      <c r="A778" s="37"/>
      <c r="B778" s="38"/>
      <c r="C778" s="198" t="s">
        <v>995</v>
      </c>
      <c r="D778" s="198" t="s">
        <v>154</v>
      </c>
      <c r="E778" s="199" t="s">
        <v>996</v>
      </c>
      <c r="F778" s="200" t="s">
        <v>997</v>
      </c>
      <c r="G778" s="201" t="s">
        <v>271</v>
      </c>
      <c r="H778" s="202">
        <v>1.2</v>
      </c>
      <c r="I778" s="203"/>
      <c r="J778" s="204">
        <f>ROUND(I778*H778,2)</f>
        <v>0</v>
      </c>
      <c r="K778" s="200" t="s">
        <v>158</v>
      </c>
      <c r="L778" s="42"/>
      <c r="M778" s="205" t="s">
        <v>21</v>
      </c>
      <c r="N778" s="206" t="s">
        <v>45</v>
      </c>
      <c r="O778" s="68"/>
      <c r="P778" s="207">
        <f>O778*H778</f>
        <v>0</v>
      </c>
      <c r="Q778" s="207">
        <v>3.3999999999999998E-3</v>
      </c>
      <c r="R778" s="207">
        <f>Q778*H778</f>
        <v>4.0799999999999994E-3</v>
      </c>
      <c r="S778" s="207">
        <v>0.126</v>
      </c>
      <c r="T778" s="208">
        <f>S778*H778</f>
        <v>0.1512</v>
      </c>
      <c r="U778" s="37"/>
      <c r="V778" s="37"/>
      <c r="W778" s="37"/>
      <c r="X778" s="37"/>
      <c r="Y778" s="37"/>
      <c r="Z778" s="37"/>
      <c r="AA778" s="37"/>
      <c r="AB778" s="37"/>
      <c r="AC778" s="37"/>
      <c r="AD778" s="37"/>
      <c r="AE778" s="37"/>
      <c r="AR778" s="209" t="s">
        <v>159</v>
      </c>
      <c r="AT778" s="209" t="s">
        <v>154</v>
      </c>
      <c r="AU778" s="209" t="s">
        <v>83</v>
      </c>
      <c r="AY778" s="19" t="s">
        <v>152</v>
      </c>
      <c r="BE778" s="210">
        <f>IF(N778="základní",J778,0)</f>
        <v>0</v>
      </c>
      <c r="BF778" s="210">
        <f>IF(N778="snížená",J778,0)</f>
        <v>0</v>
      </c>
      <c r="BG778" s="210">
        <f>IF(N778="zákl. přenesená",J778,0)</f>
        <v>0</v>
      </c>
      <c r="BH778" s="210">
        <f>IF(N778="sníž. přenesená",J778,0)</f>
        <v>0</v>
      </c>
      <c r="BI778" s="210">
        <f>IF(N778="nulová",J778,0)</f>
        <v>0</v>
      </c>
      <c r="BJ778" s="19" t="s">
        <v>81</v>
      </c>
      <c r="BK778" s="210">
        <f>ROUND(I778*H778,2)</f>
        <v>0</v>
      </c>
      <c r="BL778" s="19" t="s">
        <v>159</v>
      </c>
      <c r="BM778" s="209" t="s">
        <v>998</v>
      </c>
    </row>
    <row r="779" spans="1:65" s="14" customFormat="1">
      <c r="B779" s="222"/>
      <c r="C779" s="223"/>
      <c r="D779" s="213" t="s">
        <v>161</v>
      </c>
      <c r="E779" s="224" t="s">
        <v>21</v>
      </c>
      <c r="F779" s="225" t="s">
        <v>999</v>
      </c>
      <c r="G779" s="223"/>
      <c r="H779" s="226">
        <v>0.6</v>
      </c>
      <c r="I779" s="227"/>
      <c r="J779" s="223"/>
      <c r="K779" s="223"/>
      <c r="L779" s="228"/>
      <c r="M779" s="229"/>
      <c r="N779" s="230"/>
      <c r="O779" s="230"/>
      <c r="P779" s="230"/>
      <c r="Q779" s="230"/>
      <c r="R779" s="230"/>
      <c r="S779" s="230"/>
      <c r="T779" s="231"/>
      <c r="AT779" s="232" t="s">
        <v>161</v>
      </c>
      <c r="AU779" s="232" t="s">
        <v>83</v>
      </c>
      <c r="AV779" s="14" t="s">
        <v>83</v>
      </c>
      <c r="AW779" s="14" t="s">
        <v>36</v>
      </c>
      <c r="AX779" s="14" t="s">
        <v>74</v>
      </c>
      <c r="AY779" s="232" t="s">
        <v>152</v>
      </c>
    </row>
    <row r="780" spans="1:65" s="14" customFormat="1">
      <c r="B780" s="222"/>
      <c r="C780" s="223"/>
      <c r="D780" s="213" t="s">
        <v>161</v>
      </c>
      <c r="E780" s="224" t="s">
        <v>21</v>
      </c>
      <c r="F780" s="225" t="s">
        <v>1000</v>
      </c>
      <c r="G780" s="223"/>
      <c r="H780" s="226">
        <v>0.6</v>
      </c>
      <c r="I780" s="227"/>
      <c r="J780" s="223"/>
      <c r="K780" s="223"/>
      <c r="L780" s="228"/>
      <c r="M780" s="229"/>
      <c r="N780" s="230"/>
      <c r="O780" s="230"/>
      <c r="P780" s="230"/>
      <c r="Q780" s="230"/>
      <c r="R780" s="230"/>
      <c r="S780" s="230"/>
      <c r="T780" s="231"/>
      <c r="AT780" s="232" t="s">
        <v>161</v>
      </c>
      <c r="AU780" s="232" t="s">
        <v>83</v>
      </c>
      <c r="AV780" s="14" t="s">
        <v>83</v>
      </c>
      <c r="AW780" s="14" t="s">
        <v>36</v>
      </c>
      <c r="AX780" s="14" t="s">
        <v>74</v>
      </c>
      <c r="AY780" s="232" t="s">
        <v>152</v>
      </c>
    </row>
    <row r="781" spans="1:65" s="15" customFormat="1">
      <c r="B781" s="233"/>
      <c r="C781" s="234"/>
      <c r="D781" s="213" t="s">
        <v>161</v>
      </c>
      <c r="E781" s="235" t="s">
        <v>21</v>
      </c>
      <c r="F781" s="236" t="s">
        <v>184</v>
      </c>
      <c r="G781" s="234"/>
      <c r="H781" s="237">
        <v>1.2</v>
      </c>
      <c r="I781" s="238"/>
      <c r="J781" s="234"/>
      <c r="K781" s="234"/>
      <c r="L781" s="239"/>
      <c r="M781" s="240"/>
      <c r="N781" s="241"/>
      <c r="O781" s="241"/>
      <c r="P781" s="241"/>
      <c r="Q781" s="241"/>
      <c r="R781" s="241"/>
      <c r="S781" s="241"/>
      <c r="T781" s="242"/>
      <c r="AT781" s="243" t="s">
        <v>161</v>
      </c>
      <c r="AU781" s="243" t="s">
        <v>83</v>
      </c>
      <c r="AV781" s="15" t="s">
        <v>159</v>
      </c>
      <c r="AW781" s="15" t="s">
        <v>36</v>
      </c>
      <c r="AX781" s="15" t="s">
        <v>81</v>
      </c>
      <c r="AY781" s="243" t="s">
        <v>152</v>
      </c>
    </row>
    <row r="782" spans="1:65" s="12" customFormat="1" ht="22.9" customHeight="1">
      <c r="B782" s="182"/>
      <c r="C782" s="183"/>
      <c r="D782" s="184" t="s">
        <v>73</v>
      </c>
      <c r="E782" s="196" t="s">
        <v>1001</v>
      </c>
      <c r="F782" s="196" t="s">
        <v>1002</v>
      </c>
      <c r="G782" s="183"/>
      <c r="H782" s="183"/>
      <c r="I782" s="186"/>
      <c r="J782" s="197">
        <f>BK782</f>
        <v>0</v>
      </c>
      <c r="K782" s="183"/>
      <c r="L782" s="188"/>
      <c r="M782" s="189"/>
      <c r="N782" s="190"/>
      <c r="O782" s="190"/>
      <c r="P782" s="191">
        <f>SUM(P783:P787)</f>
        <v>0</v>
      </c>
      <c r="Q782" s="190"/>
      <c r="R782" s="191">
        <f>SUM(R783:R787)</f>
        <v>0</v>
      </c>
      <c r="S782" s="190"/>
      <c r="T782" s="192">
        <f>SUM(T783:T787)</f>
        <v>0</v>
      </c>
      <c r="AR782" s="193" t="s">
        <v>81</v>
      </c>
      <c r="AT782" s="194" t="s">
        <v>73</v>
      </c>
      <c r="AU782" s="194" t="s">
        <v>81</v>
      </c>
      <c r="AY782" s="193" t="s">
        <v>152</v>
      </c>
      <c r="BK782" s="195">
        <f>SUM(BK783:BK787)</f>
        <v>0</v>
      </c>
    </row>
    <row r="783" spans="1:65" s="2" customFormat="1" ht="36" customHeight="1">
      <c r="A783" s="37"/>
      <c r="B783" s="38"/>
      <c r="C783" s="198" t="s">
        <v>1003</v>
      </c>
      <c r="D783" s="198" t="s">
        <v>154</v>
      </c>
      <c r="E783" s="199" t="s">
        <v>1004</v>
      </c>
      <c r="F783" s="200" t="s">
        <v>1005</v>
      </c>
      <c r="G783" s="201" t="s">
        <v>199</v>
      </c>
      <c r="H783" s="202">
        <v>0.16</v>
      </c>
      <c r="I783" s="203"/>
      <c r="J783" s="204">
        <f>ROUND(I783*H783,2)</f>
        <v>0</v>
      </c>
      <c r="K783" s="200" t="s">
        <v>158</v>
      </c>
      <c r="L783" s="42"/>
      <c r="M783" s="205" t="s">
        <v>21</v>
      </c>
      <c r="N783" s="206" t="s">
        <v>45</v>
      </c>
      <c r="O783" s="68"/>
      <c r="P783" s="207">
        <f>O783*H783</f>
        <v>0</v>
      </c>
      <c r="Q783" s="207">
        <v>0</v>
      </c>
      <c r="R783" s="207">
        <f>Q783*H783</f>
        <v>0</v>
      </c>
      <c r="S783" s="207">
        <v>0</v>
      </c>
      <c r="T783" s="208">
        <f>S783*H783</f>
        <v>0</v>
      </c>
      <c r="U783" s="37"/>
      <c r="V783" s="37"/>
      <c r="W783" s="37"/>
      <c r="X783" s="37"/>
      <c r="Y783" s="37"/>
      <c r="Z783" s="37"/>
      <c r="AA783" s="37"/>
      <c r="AB783" s="37"/>
      <c r="AC783" s="37"/>
      <c r="AD783" s="37"/>
      <c r="AE783" s="37"/>
      <c r="AR783" s="209" t="s">
        <v>159</v>
      </c>
      <c r="AT783" s="209" t="s">
        <v>154</v>
      </c>
      <c r="AU783" s="209" t="s">
        <v>83</v>
      </c>
      <c r="AY783" s="19" t="s">
        <v>152</v>
      </c>
      <c r="BE783" s="210">
        <f>IF(N783="základní",J783,0)</f>
        <v>0</v>
      </c>
      <c r="BF783" s="210">
        <f>IF(N783="snížená",J783,0)</f>
        <v>0</v>
      </c>
      <c r="BG783" s="210">
        <f>IF(N783="zákl. přenesená",J783,0)</f>
        <v>0</v>
      </c>
      <c r="BH783" s="210">
        <f>IF(N783="sníž. přenesená",J783,0)</f>
        <v>0</v>
      </c>
      <c r="BI783" s="210">
        <f>IF(N783="nulová",J783,0)</f>
        <v>0</v>
      </c>
      <c r="BJ783" s="19" t="s">
        <v>81</v>
      </c>
      <c r="BK783" s="210">
        <f>ROUND(I783*H783,2)</f>
        <v>0</v>
      </c>
      <c r="BL783" s="19" t="s">
        <v>159</v>
      </c>
      <c r="BM783" s="209" t="s">
        <v>1006</v>
      </c>
    </row>
    <row r="784" spans="1:65" s="2" customFormat="1" ht="24" customHeight="1">
      <c r="A784" s="37"/>
      <c r="B784" s="38"/>
      <c r="C784" s="198" t="s">
        <v>1007</v>
      </c>
      <c r="D784" s="198" t="s">
        <v>154</v>
      </c>
      <c r="E784" s="199" t="s">
        <v>1008</v>
      </c>
      <c r="F784" s="200" t="s">
        <v>1009</v>
      </c>
      <c r="G784" s="201" t="s">
        <v>199</v>
      </c>
      <c r="H784" s="202">
        <v>0.16</v>
      </c>
      <c r="I784" s="203"/>
      <c r="J784" s="204">
        <f>ROUND(I784*H784,2)</f>
        <v>0</v>
      </c>
      <c r="K784" s="200" t="s">
        <v>158</v>
      </c>
      <c r="L784" s="42"/>
      <c r="M784" s="205" t="s">
        <v>21</v>
      </c>
      <c r="N784" s="206" t="s">
        <v>45</v>
      </c>
      <c r="O784" s="68"/>
      <c r="P784" s="207">
        <f>O784*H784</f>
        <v>0</v>
      </c>
      <c r="Q784" s="207">
        <v>0</v>
      </c>
      <c r="R784" s="207">
        <f>Q784*H784</f>
        <v>0</v>
      </c>
      <c r="S784" s="207">
        <v>0</v>
      </c>
      <c r="T784" s="208">
        <f>S784*H784</f>
        <v>0</v>
      </c>
      <c r="U784" s="37"/>
      <c r="V784" s="37"/>
      <c r="W784" s="37"/>
      <c r="X784" s="37"/>
      <c r="Y784" s="37"/>
      <c r="Z784" s="37"/>
      <c r="AA784" s="37"/>
      <c r="AB784" s="37"/>
      <c r="AC784" s="37"/>
      <c r="AD784" s="37"/>
      <c r="AE784" s="37"/>
      <c r="AR784" s="209" t="s">
        <v>159</v>
      </c>
      <c r="AT784" s="209" t="s">
        <v>154</v>
      </c>
      <c r="AU784" s="209" t="s">
        <v>83</v>
      </c>
      <c r="AY784" s="19" t="s">
        <v>152</v>
      </c>
      <c r="BE784" s="210">
        <f>IF(N784="základní",J784,0)</f>
        <v>0</v>
      </c>
      <c r="BF784" s="210">
        <f>IF(N784="snížená",J784,0)</f>
        <v>0</v>
      </c>
      <c r="BG784" s="210">
        <f>IF(N784="zákl. přenesená",J784,0)</f>
        <v>0</v>
      </c>
      <c r="BH784" s="210">
        <f>IF(N784="sníž. přenesená",J784,0)</f>
        <v>0</v>
      </c>
      <c r="BI784" s="210">
        <f>IF(N784="nulová",J784,0)</f>
        <v>0</v>
      </c>
      <c r="BJ784" s="19" t="s">
        <v>81</v>
      </c>
      <c r="BK784" s="210">
        <f>ROUND(I784*H784,2)</f>
        <v>0</v>
      </c>
      <c r="BL784" s="19" t="s">
        <v>159</v>
      </c>
      <c r="BM784" s="209" t="s">
        <v>1010</v>
      </c>
    </row>
    <row r="785" spans="1:65" s="2" customFormat="1" ht="36" customHeight="1">
      <c r="A785" s="37"/>
      <c r="B785" s="38"/>
      <c r="C785" s="198" t="s">
        <v>1011</v>
      </c>
      <c r="D785" s="198" t="s">
        <v>154</v>
      </c>
      <c r="E785" s="199" t="s">
        <v>1012</v>
      </c>
      <c r="F785" s="200" t="s">
        <v>1013</v>
      </c>
      <c r="G785" s="201" t="s">
        <v>199</v>
      </c>
      <c r="H785" s="202">
        <v>1.28</v>
      </c>
      <c r="I785" s="203"/>
      <c r="J785" s="204">
        <f>ROUND(I785*H785,2)</f>
        <v>0</v>
      </c>
      <c r="K785" s="200" t="s">
        <v>158</v>
      </c>
      <c r="L785" s="42"/>
      <c r="M785" s="205" t="s">
        <v>21</v>
      </c>
      <c r="N785" s="206" t="s">
        <v>45</v>
      </c>
      <c r="O785" s="68"/>
      <c r="P785" s="207">
        <f>O785*H785</f>
        <v>0</v>
      </c>
      <c r="Q785" s="207">
        <v>0</v>
      </c>
      <c r="R785" s="207">
        <f>Q785*H785</f>
        <v>0</v>
      </c>
      <c r="S785" s="207">
        <v>0</v>
      </c>
      <c r="T785" s="208">
        <f>S785*H785</f>
        <v>0</v>
      </c>
      <c r="U785" s="37"/>
      <c r="V785" s="37"/>
      <c r="W785" s="37"/>
      <c r="X785" s="37"/>
      <c r="Y785" s="37"/>
      <c r="Z785" s="37"/>
      <c r="AA785" s="37"/>
      <c r="AB785" s="37"/>
      <c r="AC785" s="37"/>
      <c r="AD785" s="37"/>
      <c r="AE785" s="37"/>
      <c r="AR785" s="209" t="s">
        <v>159</v>
      </c>
      <c r="AT785" s="209" t="s">
        <v>154</v>
      </c>
      <c r="AU785" s="209" t="s">
        <v>83</v>
      </c>
      <c r="AY785" s="19" t="s">
        <v>152</v>
      </c>
      <c r="BE785" s="210">
        <f>IF(N785="základní",J785,0)</f>
        <v>0</v>
      </c>
      <c r="BF785" s="210">
        <f>IF(N785="snížená",J785,0)</f>
        <v>0</v>
      </c>
      <c r="BG785" s="210">
        <f>IF(N785="zákl. přenesená",J785,0)</f>
        <v>0</v>
      </c>
      <c r="BH785" s="210">
        <f>IF(N785="sníž. přenesená",J785,0)</f>
        <v>0</v>
      </c>
      <c r="BI785" s="210">
        <f>IF(N785="nulová",J785,0)</f>
        <v>0</v>
      </c>
      <c r="BJ785" s="19" t="s">
        <v>81</v>
      </c>
      <c r="BK785" s="210">
        <f>ROUND(I785*H785,2)</f>
        <v>0</v>
      </c>
      <c r="BL785" s="19" t="s">
        <v>159</v>
      </c>
      <c r="BM785" s="209" t="s">
        <v>1014</v>
      </c>
    </row>
    <row r="786" spans="1:65" s="14" customFormat="1">
      <c r="B786" s="222"/>
      <c r="C786" s="223"/>
      <c r="D786" s="213" t="s">
        <v>161</v>
      </c>
      <c r="E786" s="224" t="s">
        <v>21</v>
      </c>
      <c r="F786" s="225" t="s">
        <v>1015</v>
      </c>
      <c r="G786" s="223"/>
      <c r="H786" s="226">
        <v>1.28</v>
      </c>
      <c r="I786" s="227"/>
      <c r="J786" s="223"/>
      <c r="K786" s="223"/>
      <c r="L786" s="228"/>
      <c r="M786" s="229"/>
      <c r="N786" s="230"/>
      <c r="O786" s="230"/>
      <c r="P786" s="230"/>
      <c r="Q786" s="230"/>
      <c r="R786" s="230"/>
      <c r="S786" s="230"/>
      <c r="T786" s="231"/>
      <c r="AT786" s="232" t="s">
        <v>161</v>
      </c>
      <c r="AU786" s="232" t="s">
        <v>83</v>
      </c>
      <c r="AV786" s="14" t="s">
        <v>83</v>
      </c>
      <c r="AW786" s="14" t="s">
        <v>36</v>
      </c>
      <c r="AX786" s="14" t="s">
        <v>81</v>
      </c>
      <c r="AY786" s="232" t="s">
        <v>152</v>
      </c>
    </row>
    <row r="787" spans="1:65" s="2" customFormat="1" ht="36" customHeight="1">
      <c r="A787" s="37"/>
      <c r="B787" s="38"/>
      <c r="C787" s="198" t="s">
        <v>1016</v>
      </c>
      <c r="D787" s="198" t="s">
        <v>154</v>
      </c>
      <c r="E787" s="199" t="s">
        <v>1017</v>
      </c>
      <c r="F787" s="200" t="s">
        <v>1018</v>
      </c>
      <c r="G787" s="201" t="s">
        <v>199</v>
      </c>
      <c r="H787" s="202">
        <v>0.16</v>
      </c>
      <c r="I787" s="203"/>
      <c r="J787" s="204">
        <f>ROUND(I787*H787,2)</f>
        <v>0</v>
      </c>
      <c r="K787" s="200" t="s">
        <v>158</v>
      </c>
      <c r="L787" s="42"/>
      <c r="M787" s="205" t="s">
        <v>21</v>
      </c>
      <c r="N787" s="206" t="s">
        <v>45</v>
      </c>
      <c r="O787" s="68"/>
      <c r="P787" s="207">
        <f>O787*H787</f>
        <v>0</v>
      </c>
      <c r="Q787" s="207">
        <v>0</v>
      </c>
      <c r="R787" s="207">
        <f>Q787*H787</f>
        <v>0</v>
      </c>
      <c r="S787" s="207">
        <v>0</v>
      </c>
      <c r="T787" s="208">
        <f>S787*H787</f>
        <v>0</v>
      </c>
      <c r="U787" s="37"/>
      <c r="V787" s="37"/>
      <c r="W787" s="37"/>
      <c r="X787" s="37"/>
      <c r="Y787" s="37"/>
      <c r="Z787" s="37"/>
      <c r="AA787" s="37"/>
      <c r="AB787" s="37"/>
      <c r="AC787" s="37"/>
      <c r="AD787" s="37"/>
      <c r="AE787" s="37"/>
      <c r="AR787" s="209" t="s">
        <v>159</v>
      </c>
      <c r="AT787" s="209" t="s">
        <v>154</v>
      </c>
      <c r="AU787" s="209" t="s">
        <v>83</v>
      </c>
      <c r="AY787" s="19" t="s">
        <v>152</v>
      </c>
      <c r="BE787" s="210">
        <f>IF(N787="základní",J787,0)</f>
        <v>0</v>
      </c>
      <c r="BF787" s="210">
        <f>IF(N787="snížená",J787,0)</f>
        <v>0</v>
      </c>
      <c r="BG787" s="210">
        <f>IF(N787="zákl. přenesená",J787,0)</f>
        <v>0</v>
      </c>
      <c r="BH787" s="210">
        <f>IF(N787="sníž. přenesená",J787,0)</f>
        <v>0</v>
      </c>
      <c r="BI787" s="210">
        <f>IF(N787="nulová",J787,0)</f>
        <v>0</v>
      </c>
      <c r="BJ787" s="19" t="s">
        <v>81</v>
      </c>
      <c r="BK787" s="210">
        <f>ROUND(I787*H787,2)</f>
        <v>0</v>
      </c>
      <c r="BL787" s="19" t="s">
        <v>159</v>
      </c>
      <c r="BM787" s="209" t="s">
        <v>1019</v>
      </c>
    </row>
    <row r="788" spans="1:65" s="12" customFormat="1" ht="22.9" customHeight="1">
      <c r="B788" s="182"/>
      <c r="C788" s="183"/>
      <c r="D788" s="184" t="s">
        <v>73</v>
      </c>
      <c r="E788" s="196" t="s">
        <v>1020</v>
      </c>
      <c r="F788" s="196" t="s">
        <v>1021</v>
      </c>
      <c r="G788" s="183"/>
      <c r="H788" s="183"/>
      <c r="I788" s="186"/>
      <c r="J788" s="197">
        <f>BK788</f>
        <v>0</v>
      </c>
      <c r="K788" s="183"/>
      <c r="L788" s="188"/>
      <c r="M788" s="189"/>
      <c r="N788" s="190"/>
      <c r="O788" s="190"/>
      <c r="P788" s="191">
        <f>P789</f>
        <v>0</v>
      </c>
      <c r="Q788" s="190"/>
      <c r="R788" s="191">
        <f>R789</f>
        <v>0</v>
      </c>
      <c r="S788" s="190"/>
      <c r="T788" s="192">
        <f>T789</f>
        <v>0</v>
      </c>
      <c r="AR788" s="193" t="s">
        <v>81</v>
      </c>
      <c r="AT788" s="194" t="s">
        <v>73</v>
      </c>
      <c r="AU788" s="194" t="s">
        <v>81</v>
      </c>
      <c r="AY788" s="193" t="s">
        <v>152</v>
      </c>
      <c r="BK788" s="195">
        <f>BK789</f>
        <v>0</v>
      </c>
    </row>
    <row r="789" spans="1:65" s="2" customFormat="1" ht="48" customHeight="1">
      <c r="A789" s="37"/>
      <c r="B789" s="38"/>
      <c r="C789" s="198" t="s">
        <v>1022</v>
      </c>
      <c r="D789" s="198" t="s">
        <v>154</v>
      </c>
      <c r="E789" s="199" t="s">
        <v>1023</v>
      </c>
      <c r="F789" s="200" t="s">
        <v>1024</v>
      </c>
      <c r="G789" s="201" t="s">
        <v>199</v>
      </c>
      <c r="H789" s="202">
        <v>375.72699999999998</v>
      </c>
      <c r="I789" s="203"/>
      <c r="J789" s="204">
        <f>ROUND(I789*H789,2)</f>
        <v>0</v>
      </c>
      <c r="K789" s="200" t="s">
        <v>158</v>
      </c>
      <c r="L789" s="42"/>
      <c r="M789" s="205" t="s">
        <v>21</v>
      </c>
      <c r="N789" s="206" t="s">
        <v>45</v>
      </c>
      <c r="O789" s="68"/>
      <c r="P789" s="207">
        <f>O789*H789</f>
        <v>0</v>
      </c>
      <c r="Q789" s="207">
        <v>0</v>
      </c>
      <c r="R789" s="207">
        <f>Q789*H789</f>
        <v>0</v>
      </c>
      <c r="S789" s="207">
        <v>0</v>
      </c>
      <c r="T789" s="208">
        <f>S789*H789</f>
        <v>0</v>
      </c>
      <c r="U789" s="37"/>
      <c r="V789" s="37"/>
      <c r="W789" s="37"/>
      <c r="X789" s="37"/>
      <c r="Y789" s="37"/>
      <c r="Z789" s="37"/>
      <c r="AA789" s="37"/>
      <c r="AB789" s="37"/>
      <c r="AC789" s="37"/>
      <c r="AD789" s="37"/>
      <c r="AE789" s="37"/>
      <c r="AR789" s="209" t="s">
        <v>159</v>
      </c>
      <c r="AT789" s="209" t="s">
        <v>154</v>
      </c>
      <c r="AU789" s="209" t="s">
        <v>83</v>
      </c>
      <c r="AY789" s="19" t="s">
        <v>152</v>
      </c>
      <c r="BE789" s="210">
        <f>IF(N789="základní",J789,0)</f>
        <v>0</v>
      </c>
      <c r="BF789" s="210">
        <f>IF(N789="snížená",J789,0)</f>
        <v>0</v>
      </c>
      <c r="BG789" s="210">
        <f>IF(N789="zákl. přenesená",J789,0)</f>
        <v>0</v>
      </c>
      <c r="BH789" s="210">
        <f>IF(N789="sníž. přenesená",J789,0)</f>
        <v>0</v>
      </c>
      <c r="BI789" s="210">
        <f>IF(N789="nulová",J789,0)</f>
        <v>0</v>
      </c>
      <c r="BJ789" s="19" t="s">
        <v>81</v>
      </c>
      <c r="BK789" s="210">
        <f>ROUND(I789*H789,2)</f>
        <v>0</v>
      </c>
      <c r="BL789" s="19" t="s">
        <v>159</v>
      </c>
      <c r="BM789" s="209" t="s">
        <v>1025</v>
      </c>
    </row>
    <row r="790" spans="1:65" s="12" customFormat="1" ht="25.9" customHeight="1">
      <c r="B790" s="182"/>
      <c r="C790" s="183"/>
      <c r="D790" s="184" t="s">
        <v>73</v>
      </c>
      <c r="E790" s="185" t="s">
        <v>1026</v>
      </c>
      <c r="F790" s="185" t="s">
        <v>1027</v>
      </c>
      <c r="G790" s="183"/>
      <c r="H790" s="183"/>
      <c r="I790" s="186"/>
      <c r="J790" s="187">
        <f>BK790</f>
        <v>0</v>
      </c>
      <c r="K790" s="183"/>
      <c r="L790" s="188"/>
      <c r="M790" s="189"/>
      <c r="N790" s="190"/>
      <c r="O790" s="190"/>
      <c r="P790" s="191">
        <f>P791+P822+P854+P917+P940+P1003+P1093+P1115+P1147+P1308+P1468+P1601+P1640+P1734+P1800+P1877+P1885</f>
        <v>0</v>
      </c>
      <c r="Q790" s="190"/>
      <c r="R790" s="191">
        <f>R791+R822+R854+R917+R940+R1003+R1093+R1115+R1147+R1308+R1468+R1601+R1640+R1734+R1800+R1877+R1885</f>
        <v>111.42534915000003</v>
      </c>
      <c r="S790" s="190"/>
      <c r="T790" s="192">
        <f>T791+T822+T854+T917+T940+T1003+T1093+T1115+T1147+T1308+T1468+T1601+T1640+T1734+T1800+T1877+T1885</f>
        <v>8.3999999999999995E-3</v>
      </c>
      <c r="AR790" s="193" t="s">
        <v>83</v>
      </c>
      <c r="AT790" s="194" t="s">
        <v>73</v>
      </c>
      <c r="AU790" s="194" t="s">
        <v>74</v>
      </c>
      <c r="AY790" s="193" t="s">
        <v>152</v>
      </c>
      <c r="BK790" s="195">
        <f>BK791+BK822+BK854+BK917+BK940+BK1003+BK1093+BK1115+BK1147+BK1308+BK1468+BK1601+BK1640+BK1734+BK1800+BK1877+BK1885</f>
        <v>0</v>
      </c>
    </row>
    <row r="791" spans="1:65" s="12" customFormat="1" ht="22.9" customHeight="1">
      <c r="B791" s="182"/>
      <c r="C791" s="183"/>
      <c r="D791" s="184" t="s">
        <v>73</v>
      </c>
      <c r="E791" s="196" t="s">
        <v>1028</v>
      </c>
      <c r="F791" s="196" t="s">
        <v>1029</v>
      </c>
      <c r="G791" s="183"/>
      <c r="H791" s="183"/>
      <c r="I791" s="186"/>
      <c r="J791" s="197">
        <f>BK791</f>
        <v>0</v>
      </c>
      <c r="K791" s="183"/>
      <c r="L791" s="188"/>
      <c r="M791" s="189"/>
      <c r="N791" s="190"/>
      <c r="O791" s="190"/>
      <c r="P791" s="191">
        <f>SUM(P792:P821)</f>
        <v>0</v>
      </c>
      <c r="Q791" s="190"/>
      <c r="R791" s="191">
        <f>SUM(R792:R821)</f>
        <v>0.52680940000000009</v>
      </c>
      <c r="S791" s="190"/>
      <c r="T791" s="192">
        <f>SUM(T792:T821)</f>
        <v>0</v>
      </c>
      <c r="AR791" s="193" t="s">
        <v>83</v>
      </c>
      <c r="AT791" s="194" t="s">
        <v>73</v>
      </c>
      <c r="AU791" s="194" t="s">
        <v>81</v>
      </c>
      <c r="AY791" s="193" t="s">
        <v>152</v>
      </c>
      <c r="BK791" s="195">
        <f>SUM(BK792:BK821)</f>
        <v>0</v>
      </c>
    </row>
    <row r="792" spans="1:65" s="2" customFormat="1" ht="36" customHeight="1">
      <c r="A792" s="37"/>
      <c r="B792" s="38"/>
      <c r="C792" s="198" t="s">
        <v>1030</v>
      </c>
      <c r="D792" s="198" t="s">
        <v>154</v>
      </c>
      <c r="E792" s="199" t="s">
        <v>1031</v>
      </c>
      <c r="F792" s="200" t="s">
        <v>1032</v>
      </c>
      <c r="G792" s="201" t="s">
        <v>219</v>
      </c>
      <c r="H792" s="202">
        <v>300.8</v>
      </c>
      <c r="I792" s="203"/>
      <c r="J792" s="204">
        <f>ROUND(I792*H792,2)</f>
        <v>0</v>
      </c>
      <c r="K792" s="200" t="s">
        <v>158</v>
      </c>
      <c r="L792" s="42"/>
      <c r="M792" s="205" t="s">
        <v>21</v>
      </c>
      <c r="N792" s="206" t="s">
        <v>45</v>
      </c>
      <c r="O792" s="68"/>
      <c r="P792" s="207">
        <f>O792*H792</f>
        <v>0</v>
      </c>
      <c r="Q792" s="207">
        <v>0</v>
      </c>
      <c r="R792" s="207">
        <f>Q792*H792</f>
        <v>0</v>
      </c>
      <c r="S792" s="207">
        <v>0</v>
      </c>
      <c r="T792" s="208">
        <f>S792*H792</f>
        <v>0</v>
      </c>
      <c r="U792" s="37"/>
      <c r="V792" s="37"/>
      <c r="W792" s="37"/>
      <c r="X792" s="37"/>
      <c r="Y792" s="37"/>
      <c r="Z792" s="37"/>
      <c r="AA792" s="37"/>
      <c r="AB792" s="37"/>
      <c r="AC792" s="37"/>
      <c r="AD792" s="37"/>
      <c r="AE792" s="37"/>
      <c r="AR792" s="209" t="s">
        <v>259</v>
      </c>
      <c r="AT792" s="209" t="s">
        <v>154</v>
      </c>
      <c r="AU792" s="209" t="s">
        <v>83</v>
      </c>
      <c r="AY792" s="19" t="s">
        <v>152</v>
      </c>
      <c r="BE792" s="210">
        <f>IF(N792="základní",J792,0)</f>
        <v>0</v>
      </c>
      <c r="BF792" s="210">
        <f>IF(N792="snížená",J792,0)</f>
        <v>0</v>
      </c>
      <c r="BG792" s="210">
        <f>IF(N792="zákl. přenesená",J792,0)</f>
        <v>0</v>
      </c>
      <c r="BH792" s="210">
        <f>IF(N792="sníž. přenesená",J792,0)</f>
        <v>0</v>
      </c>
      <c r="BI792" s="210">
        <f>IF(N792="nulová",J792,0)</f>
        <v>0</v>
      </c>
      <c r="BJ792" s="19" t="s">
        <v>81</v>
      </c>
      <c r="BK792" s="210">
        <f>ROUND(I792*H792,2)</f>
        <v>0</v>
      </c>
      <c r="BL792" s="19" t="s">
        <v>259</v>
      </c>
      <c r="BM792" s="209" t="s">
        <v>1033</v>
      </c>
    </row>
    <row r="793" spans="1:65" s="13" customFormat="1">
      <c r="B793" s="211"/>
      <c r="C793" s="212"/>
      <c r="D793" s="213" t="s">
        <v>161</v>
      </c>
      <c r="E793" s="214" t="s">
        <v>21</v>
      </c>
      <c r="F793" s="215" t="s">
        <v>1034</v>
      </c>
      <c r="G793" s="212"/>
      <c r="H793" s="214" t="s">
        <v>21</v>
      </c>
      <c r="I793" s="216"/>
      <c r="J793" s="212"/>
      <c r="K793" s="212"/>
      <c r="L793" s="217"/>
      <c r="M793" s="218"/>
      <c r="N793" s="219"/>
      <c r="O793" s="219"/>
      <c r="P793" s="219"/>
      <c r="Q793" s="219"/>
      <c r="R793" s="219"/>
      <c r="S793" s="219"/>
      <c r="T793" s="220"/>
      <c r="AT793" s="221" t="s">
        <v>161</v>
      </c>
      <c r="AU793" s="221" t="s">
        <v>83</v>
      </c>
      <c r="AV793" s="13" t="s">
        <v>81</v>
      </c>
      <c r="AW793" s="13" t="s">
        <v>36</v>
      </c>
      <c r="AX793" s="13" t="s">
        <v>74</v>
      </c>
      <c r="AY793" s="221" t="s">
        <v>152</v>
      </c>
    </row>
    <row r="794" spans="1:65" s="14" customFormat="1">
      <c r="B794" s="222"/>
      <c r="C794" s="223"/>
      <c r="D794" s="213" t="s">
        <v>161</v>
      </c>
      <c r="E794" s="224" t="s">
        <v>21</v>
      </c>
      <c r="F794" s="225" t="s">
        <v>1035</v>
      </c>
      <c r="G794" s="223"/>
      <c r="H794" s="226">
        <v>300.8</v>
      </c>
      <c r="I794" s="227"/>
      <c r="J794" s="223"/>
      <c r="K794" s="223"/>
      <c r="L794" s="228"/>
      <c r="M794" s="229"/>
      <c r="N794" s="230"/>
      <c r="O794" s="230"/>
      <c r="P794" s="230"/>
      <c r="Q794" s="230"/>
      <c r="R794" s="230"/>
      <c r="S794" s="230"/>
      <c r="T794" s="231"/>
      <c r="AT794" s="232" t="s">
        <v>161</v>
      </c>
      <c r="AU794" s="232" t="s">
        <v>83</v>
      </c>
      <c r="AV794" s="14" t="s">
        <v>83</v>
      </c>
      <c r="AW794" s="14" t="s">
        <v>36</v>
      </c>
      <c r="AX794" s="14" t="s">
        <v>81</v>
      </c>
      <c r="AY794" s="232" t="s">
        <v>152</v>
      </c>
    </row>
    <row r="795" spans="1:65" s="2" customFormat="1" ht="24" customHeight="1">
      <c r="A795" s="37"/>
      <c r="B795" s="38"/>
      <c r="C795" s="198" t="s">
        <v>1036</v>
      </c>
      <c r="D795" s="198" t="s">
        <v>154</v>
      </c>
      <c r="E795" s="199" t="s">
        <v>1037</v>
      </c>
      <c r="F795" s="200" t="s">
        <v>1038</v>
      </c>
      <c r="G795" s="201" t="s">
        <v>219</v>
      </c>
      <c r="H795" s="202">
        <v>139.36000000000001</v>
      </c>
      <c r="I795" s="203"/>
      <c r="J795" s="204">
        <f>ROUND(I795*H795,2)</f>
        <v>0</v>
      </c>
      <c r="K795" s="200" t="s">
        <v>158</v>
      </c>
      <c r="L795" s="42"/>
      <c r="M795" s="205" t="s">
        <v>21</v>
      </c>
      <c r="N795" s="206" t="s">
        <v>45</v>
      </c>
      <c r="O795" s="68"/>
      <c r="P795" s="207">
        <f>O795*H795</f>
        <v>0</v>
      </c>
      <c r="Q795" s="207">
        <v>0</v>
      </c>
      <c r="R795" s="207">
        <f>Q795*H795</f>
        <v>0</v>
      </c>
      <c r="S795" s="207">
        <v>0</v>
      </c>
      <c r="T795" s="208">
        <f>S795*H795</f>
        <v>0</v>
      </c>
      <c r="U795" s="37"/>
      <c r="V795" s="37"/>
      <c r="W795" s="37"/>
      <c r="X795" s="37"/>
      <c r="Y795" s="37"/>
      <c r="Z795" s="37"/>
      <c r="AA795" s="37"/>
      <c r="AB795" s="37"/>
      <c r="AC795" s="37"/>
      <c r="AD795" s="37"/>
      <c r="AE795" s="37"/>
      <c r="AR795" s="209" t="s">
        <v>259</v>
      </c>
      <c r="AT795" s="209" t="s">
        <v>154</v>
      </c>
      <c r="AU795" s="209" t="s">
        <v>83</v>
      </c>
      <c r="AY795" s="19" t="s">
        <v>152</v>
      </c>
      <c r="BE795" s="210">
        <f>IF(N795="základní",J795,0)</f>
        <v>0</v>
      </c>
      <c r="BF795" s="210">
        <f>IF(N795="snížená",J795,0)</f>
        <v>0</v>
      </c>
      <c r="BG795" s="210">
        <f>IF(N795="zákl. přenesená",J795,0)</f>
        <v>0</v>
      </c>
      <c r="BH795" s="210">
        <f>IF(N795="sníž. přenesená",J795,0)</f>
        <v>0</v>
      </c>
      <c r="BI795" s="210">
        <f>IF(N795="nulová",J795,0)</f>
        <v>0</v>
      </c>
      <c r="BJ795" s="19" t="s">
        <v>81</v>
      </c>
      <c r="BK795" s="210">
        <f>ROUND(I795*H795,2)</f>
        <v>0</v>
      </c>
      <c r="BL795" s="19" t="s">
        <v>259</v>
      </c>
      <c r="BM795" s="209" t="s">
        <v>1039</v>
      </c>
    </row>
    <row r="796" spans="1:65" s="13" customFormat="1">
      <c r="B796" s="211"/>
      <c r="C796" s="212"/>
      <c r="D796" s="213" t="s">
        <v>161</v>
      </c>
      <c r="E796" s="214" t="s">
        <v>21</v>
      </c>
      <c r="F796" s="215" t="s">
        <v>1034</v>
      </c>
      <c r="G796" s="212"/>
      <c r="H796" s="214" t="s">
        <v>21</v>
      </c>
      <c r="I796" s="216"/>
      <c r="J796" s="212"/>
      <c r="K796" s="212"/>
      <c r="L796" s="217"/>
      <c r="M796" s="218"/>
      <c r="N796" s="219"/>
      <c r="O796" s="219"/>
      <c r="P796" s="219"/>
      <c r="Q796" s="219"/>
      <c r="R796" s="219"/>
      <c r="S796" s="219"/>
      <c r="T796" s="220"/>
      <c r="AT796" s="221" t="s">
        <v>161</v>
      </c>
      <c r="AU796" s="221" t="s">
        <v>83</v>
      </c>
      <c r="AV796" s="13" t="s">
        <v>81</v>
      </c>
      <c r="AW796" s="13" t="s">
        <v>36</v>
      </c>
      <c r="AX796" s="13" t="s">
        <v>74</v>
      </c>
      <c r="AY796" s="221" t="s">
        <v>152</v>
      </c>
    </row>
    <row r="797" spans="1:65" s="13" customFormat="1">
      <c r="B797" s="211"/>
      <c r="C797" s="212"/>
      <c r="D797" s="213" t="s">
        <v>161</v>
      </c>
      <c r="E797" s="214" t="s">
        <v>21</v>
      </c>
      <c r="F797" s="215" t="s">
        <v>1040</v>
      </c>
      <c r="G797" s="212"/>
      <c r="H797" s="214" t="s">
        <v>21</v>
      </c>
      <c r="I797" s="216"/>
      <c r="J797" s="212"/>
      <c r="K797" s="212"/>
      <c r="L797" s="217"/>
      <c r="M797" s="218"/>
      <c r="N797" s="219"/>
      <c r="O797" s="219"/>
      <c r="P797" s="219"/>
      <c r="Q797" s="219"/>
      <c r="R797" s="219"/>
      <c r="S797" s="219"/>
      <c r="T797" s="220"/>
      <c r="AT797" s="221" t="s">
        <v>161</v>
      </c>
      <c r="AU797" s="221" t="s">
        <v>83</v>
      </c>
      <c r="AV797" s="13" t="s">
        <v>81</v>
      </c>
      <c r="AW797" s="13" t="s">
        <v>36</v>
      </c>
      <c r="AX797" s="13" t="s">
        <v>74</v>
      </c>
      <c r="AY797" s="221" t="s">
        <v>152</v>
      </c>
    </row>
    <row r="798" spans="1:65" s="14" customFormat="1">
      <c r="B798" s="222"/>
      <c r="C798" s="223"/>
      <c r="D798" s="213" t="s">
        <v>161</v>
      </c>
      <c r="E798" s="224" t="s">
        <v>21</v>
      </c>
      <c r="F798" s="225" t="s">
        <v>1041</v>
      </c>
      <c r="G798" s="223"/>
      <c r="H798" s="226">
        <v>139.36000000000001</v>
      </c>
      <c r="I798" s="227"/>
      <c r="J798" s="223"/>
      <c r="K798" s="223"/>
      <c r="L798" s="228"/>
      <c r="M798" s="229"/>
      <c r="N798" s="230"/>
      <c r="O798" s="230"/>
      <c r="P798" s="230"/>
      <c r="Q798" s="230"/>
      <c r="R798" s="230"/>
      <c r="S798" s="230"/>
      <c r="T798" s="231"/>
      <c r="AT798" s="232" t="s">
        <v>161</v>
      </c>
      <c r="AU798" s="232" t="s">
        <v>83</v>
      </c>
      <c r="AV798" s="14" t="s">
        <v>83</v>
      </c>
      <c r="AW798" s="14" t="s">
        <v>36</v>
      </c>
      <c r="AX798" s="14" t="s">
        <v>81</v>
      </c>
      <c r="AY798" s="232" t="s">
        <v>152</v>
      </c>
    </row>
    <row r="799" spans="1:65" s="2" customFormat="1" ht="16.5" customHeight="1">
      <c r="A799" s="37"/>
      <c r="B799" s="38"/>
      <c r="C799" s="244" t="s">
        <v>1042</v>
      </c>
      <c r="D799" s="244" t="s">
        <v>365</v>
      </c>
      <c r="E799" s="245" t="s">
        <v>1043</v>
      </c>
      <c r="F799" s="246" t="s">
        <v>1044</v>
      </c>
      <c r="G799" s="247" t="s">
        <v>199</v>
      </c>
      <c r="H799" s="248">
        <v>0.13200000000000001</v>
      </c>
      <c r="I799" s="249"/>
      <c r="J799" s="250">
        <f>ROUND(I799*H799,2)</f>
        <v>0</v>
      </c>
      <c r="K799" s="246" t="s">
        <v>158</v>
      </c>
      <c r="L799" s="251"/>
      <c r="M799" s="252" t="s">
        <v>21</v>
      </c>
      <c r="N799" s="253" t="s">
        <v>45</v>
      </c>
      <c r="O799" s="68"/>
      <c r="P799" s="207">
        <f>O799*H799</f>
        <v>0</v>
      </c>
      <c r="Q799" s="207">
        <v>1</v>
      </c>
      <c r="R799" s="207">
        <f>Q799*H799</f>
        <v>0.13200000000000001</v>
      </c>
      <c r="S799" s="207">
        <v>0</v>
      </c>
      <c r="T799" s="208">
        <f>S799*H799</f>
        <v>0</v>
      </c>
      <c r="U799" s="37"/>
      <c r="V799" s="37"/>
      <c r="W799" s="37"/>
      <c r="X799" s="37"/>
      <c r="Y799" s="37"/>
      <c r="Z799" s="37"/>
      <c r="AA799" s="37"/>
      <c r="AB799" s="37"/>
      <c r="AC799" s="37"/>
      <c r="AD799" s="37"/>
      <c r="AE799" s="37"/>
      <c r="AR799" s="209" t="s">
        <v>353</v>
      </c>
      <c r="AT799" s="209" t="s">
        <v>365</v>
      </c>
      <c r="AU799" s="209" t="s">
        <v>83</v>
      </c>
      <c r="AY799" s="19" t="s">
        <v>152</v>
      </c>
      <c r="BE799" s="210">
        <f>IF(N799="základní",J799,0)</f>
        <v>0</v>
      </c>
      <c r="BF799" s="210">
        <f>IF(N799="snížená",J799,0)</f>
        <v>0</v>
      </c>
      <c r="BG799" s="210">
        <f>IF(N799="zákl. přenesená",J799,0)</f>
        <v>0</v>
      </c>
      <c r="BH799" s="210">
        <f>IF(N799="sníž. přenesená",J799,0)</f>
        <v>0</v>
      </c>
      <c r="BI799" s="210">
        <f>IF(N799="nulová",J799,0)</f>
        <v>0</v>
      </c>
      <c r="BJ799" s="19" t="s">
        <v>81</v>
      </c>
      <c r="BK799" s="210">
        <f>ROUND(I799*H799,2)</f>
        <v>0</v>
      </c>
      <c r="BL799" s="19" t="s">
        <v>259</v>
      </c>
      <c r="BM799" s="209" t="s">
        <v>1045</v>
      </c>
    </row>
    <row r="800" spans="1:65" s="14" customFormat="1">
      <c r="B800" s="222"/>
      <c r="C800" s="223"/>
      <c r="D800" s="213" t="s">
        <v>161</v>
      </c>
      <c r="E800" s="224" t="s">
        <v>21</v>
      </c>
      <c r="F800" s="225" t="s">
        <v>1046</v>
      </c>
      <c r="G800" s="223"/>
      <c r="H800" s="226">
        <v>440.16</v>
      </c>
      <c r="I800" s="227"/>
      <c r="J800" s="223"/>
      <c r="K800" s="223"/>
      <c r="L800" s="228"/>
      <c r="M800" s="229"/>
      <c r="N800" s="230"/>
      <c r="O800" s="230"/>
      <c r="P800" s="230"/>
      <c r="Q800" s="230"/>
      <c r="R800" s="230"/>
      <c r="S800" s="230"/>
      <c r="T800" s="231"/>
      <c r="AT800" s="232" t="s">
        <v>161</v>
      </c>
      <c r="AU800" s="232" t="s">
        <v>83</v>
      </c>
      <c r="AV800" s="14" t="s">
        <v>83</v>
      </c>
      <c r="AW800" s="14" t="s">
        <v>36</v>
      </c>
      <c r="AX800" s="14" t="s">
        <v>81</v>
      </c>
      <c r="AY800" s="232" t="s">
        <v>152</v>
      </c>
    </row>
    <row r="801" spans="1:65" s="14" customFormat="1">
      <c r="B801" s="222"/>
      <c r="C801" s="223"/>
      <c r="D801" s="213" t="s">
        <v>161</v>
      </c>
      <c r="E801" s="223"/>
      <c r="F801" s="225" t="s">
        <v>1047</v>
      </c>
      <c r="G801" s="223"/>
      <c r="H801" s="226">
        <v>0.13200000000000001</v>
      </c>
      <c r="I801" s="227"/>
      <c r="J801" s="223"/>
      <c r="K801" s="223"/>
      <c r="L801" s="228"/>
      <c r="M801" s="229"/>
      <c r="N801" s="230"/>
      <c r="O801" s="230"/>
      <c r="P801" s="230"/>
      <c r="Q801" s="230"/>
      <c r="R801" s="230"/>
      <c r="S801" s="230"/>
      <c r="T801" s="231"/>
      <c r="AT801" s="232" t="s">
        <v>161</v>
      </c>
      <c r="AU801" s="232" t="s">
        <v>83</v>
      </c>
      <c r="AV801" s="14" t="s">
        <v>83</v>
      </c>
      <c r="AW801" s="14" t="s">
        <v>4</v>
      </c>
      <c r="AX801" s="14" t="s">
        <v>81</v>
      </c>
      <c r="AY801" s="232" t="s">
        <v>152</v>
      </c>
    </row>
    <row r="802" spans="1:65" s="2" customFormat="1" ht="24" customHeight="1">
      <c r="A802" s="37"/>
      <c r="B802" s="38"/>
      <c r="C802" s="198" t="s">
        <v>1048</v>
      </c>
      <c r="D802" s="198" t="s">
        <v>154</v>
      </c>
      <c r="E802" s="199" t="s">
        <v>1049</v>
      </c>
      <c r="F802" s="200" t="s">
        <v>1050</v>
      </c>
      <c r="G802" s="201" t="s">
        <v>219</v>
      </c>
      <c r="H802" s="202">
        <v>150.4</v>
      </c>
      <c r="I802" s="203"/>
      <c r="J802" s="204">
        <f>ROUND(I802*H802,2)</f>
        <v>0</v>
      </c>
      <c r="K802" s="200" t="s">
        <v>158</v>
      </c>
      <c r="L802" s="42"/>
      <c r="M802" s="205" t="s">
        <v>21</v>
      </c>
      <c r="N802" s="206" t="s">
        <v>45</v>
      </c>
      <c r="O802" s="68"/>
      <c r="P802" s="207">
        <f>O802*H802</f>
        <v>0</v>
      </c>
      <c r="Q802" s="207">
        <v>4.0000000000000002E-4</v>
      </c>
      <c r="R802" s="207">
        <f>Q802*H802</f>
        <v>6.0160000000000005E-2</v>
      </c>
      <c r="S802" s="207">
        <v>0</v>
      </c>
      <c r="T802" s="208">
        <f>S802*H802</f>
        <v>0</v>
      </c>
      <c r="U802" s="37"/>
      <c r="V802" s="37"/>
      <c r="W802" s="37"/>
      <c r="X802" s="37"/>
      <c r="Y802" s="37"/>
      <c r="Z802" s="37"/>
      <c r="AA802" s="37"/>
      <c r="AB802" s="37"/>
      <c r="AC802" s="37"/>
      <c r="AD802" s="37"/>
      <c r="AE802" s="37"/>
      <c r="AR802" s="209" t="s">
        <v>259</v>
      </c>
      <c r="AT802" s="209" t="s">
        <v>154</v>
      </c>
      <c r="AU802" s="209" t="s">
        <v>83</v>
      </c>
      <c r="AY802" s="19" t="s">
        <v>152</v>
      </c>
      <c r="BE802" s="210">
        <f>IF(N802="základní",J802,0)</f>
        <v>0</v>
      </c>
      <c r="BF802" s="210">
        <f>IF(N802="snížená",J802,0)</f>
        <v>0</v>
      </c>
      <c r="BG802" s="210">
        <f>IF(N802="zákl. přenesená",J802,0)</f>
        <v>0</v>
      </c>
      <c r="BH802" s="210">
        <f>IF(N802="sníž. přenesená",J802,0)</f>
        <v>0</v>
      </c>
      <c r="BI802" s="210">
        <f>IF(N802="nulová",J802,0)</f>
        <v>0</v>
      </c>
      <c r="BJ802" s="19" t="s">
        <v>81</v>
      </c>
      <c r="BK802" s="210">
        <f>ROUND(I802*H802,2)</f>
        <v>0</v>
      </c>
      <c r="BL802" s="19" t="s">
        <v>259</v>
      </c>
      <c r="BM802" s="209" t="s">
        <v>1051</v>
      </c>
    </row>
    <row r="803" spans="1:65" s="13" customFormat="1">
      <c r="B803" s="211"/>
      <c r="C803" s="212"/>
      <c r="D803" s="213" t="s">
        <v>161</v>
      </c>
      <c r="E803" s="214" t="s">
        <v>21</v>
      </c>
      <c r="F803" s="215" t="s">
        <v>1034</v>
      </c>
      <c r="G803" s="212"/>
      <c r="H803" s="214" t="s">
        <v>21</v>
      </c>
      <c r="I803" s="216"/>
      <c r="J803" s="212"/>
      <c r="K803" s="212"/>
      <c r="L803" s="217"/>
      <c r="M803" s="218"/>
      <c r="N803" s="219"/>
      <c r="O803" s="219"/>
      <c r="P803" s="219"/>
      <c r="Q803" s="219"/>
      <c r="R803" s="219"/>
      <c r="S803" s="219"/>
      <c r="T803" s="220"/>
      <c r="AT803" s="221" t="s">
        <v>161</v>
      </c>
      <c r="AU803" s="221" t="s">
        <v>83</v>
      </c>
      <c r="AV803" s="13" t="s">
        <v>81</v>
      </c>
      <c r="AW803" s="13" t="s">
        <v>36</v>
      </c>
      <c r="AX803" s="13" t="s">
        <v>74</v>
      </c>
      <c r="AY803" s="221" t="s">
        <v>152</v>
      </c>
    </row>
    <row r="804" spans="1:65" s="14" customFormat="1">
      <c r="B804" s="222"/>
      <c r="C804" s="223"/>
      <c r="D804" s="213" t="s">
        <v>161</v>
      </c>
      <c r="E804" s="224" t="s">
        <v>21</v>
      </c>
      <c r="F804" s="225" t="s">
        <v>1052</v>
      </c>
      <c r="G804" s="223"/>
      <c r="H804" s="226">
        <v>150.4</v>
      </c>
      <c r="I804" s="227"/>
      <c r="J804" s="223"/>
      <c r="K804" s="223"/>
      <c r="L804" s="228"/>
      <c r="M804" s="229"/>
      <c r="N804" s="230"/>
      <c r="O804" s="230"/>
      <c r="P804" s="230"/>
      <c r="Q804" s="230"/>
      <c r="R804" s="230"/>
      <c r="S804" s="230"/>
      <c r="T804" s="231"/>
      <c r="AT804" s="232" t="s">
        <v>161</v>
      </c>
      <c r="AU804" s="232" t="s">
        <v>83</v>
      </c>
      <c r="AV804" s="14" t="s">
        <v>83</v>
      </c>
      <c r="AW804" s="14" t="s">
        <v>36</v>
      </c>
      <c r="AX804" s="14" t="s">
        <v>81</v>
      </c>
      <c r="AY804" s="232" t="s">
        <v>152</v>
      </c>
    </row>
    <row r="805" spans="1:65" s="2" customFormat="1" ht="24" customHeight="1">
      <c r="A805" s="37"/>
      <c r="B805" s="38"/>
      <c r="C805" s="198" t="s">
        <v>1053</v>
      </c>
      <c r="D805" s="198" t="s">
        <v>154</v>
      </c>
      <c r="E805" s="199" t="s">
        <v>1054</v>
      </c>
      <c r="F805" s="200" t="s">
        <v>1055</v>
      </c>
      <c r="G805" s="201" t="s">
        <v>219</v>
      </c>
      <c r="H805" s="202">
        <v>69.680000000000007</v>
      </c>
      <c r="I805" s="203"/>
      <c r="J805" s="204">
        <f>ROUND(I805*H805,2)</f>
        <v>0</v>
      </c>
      <c r="K805" s="200" t="s">
        <v>158</v>
      </c>
      <c r="L805" s="42"/>
      <c r="M805" s="205" t="s">
        <v>21</v>
      </c>
      <c r="N805" s="206" t="s">
        <v>45</v>
      </c>
      <c r="O805" s="68"/>
      <c r="P805" s="207">
        <f>O805*H805</f>
        <v>0</v>
      </c>
      <c r="Q805" s="207">
        <v>4.0000000000000002E-4</v>
      </c>
      <c r="R805" s="207">
        <f>Q805*H805</f>
        <v>2.7872000000000004E-2</v>
      </c>
      <c r="S805" s="207">
        <v>0</v>
      </c>
      <c r="T805" s="208">
        <f>S805*H805</f>
        <v>0</v>
      </c>
      <c r="U805" s="37"/>
      <c r="V805" s="37"/>
      <c r="W805" s="37"/>
      <c r="X805" s="37"/>
      <c r="Y805" s="37"/>
      <c r="Z805" s="37"/>
      <c r="AA805" s="37"/>
      <c r="AB805" s="37"/>
      <c r="AC805" s="37"/>
      <c r="AD805" s="37"/>
      <c r="AE805" s="37"/>
      <c r="AR805" s="209" t="s">
        <v>259</v>
      </c>
      <c r="AT805" s="209" t="s">
        <v>154</v>
      </c>
      <c r="AU805" s="209" t="s">
        <v>83</v>
      </c>
      <c r="AY805" s="19" t="s">
        <v>152</v>
      </c>
      <c r="BE805" s="210">
        <f>IF(N805="základní",J805,0)</f>
        <v>0</v>
      </c>
      <c r="BF805" s="210">
        <f>IF(N805="snížená",J805,0)</f>
        <v>0</v>
      </c>
      <c r="BG805" s="210">
        <f>IF(N805="zákl. přenesená",J805,0)</f>
        <v>0</v>
      </c>
      <c r="BH805" s="210">
        <f>IF(N805="sníž. přenesená",J805,0)</f>
        <v>0</v>
      </c>
      <c r="BI805" s="210">
        <f>IF(N805="nulová",J805,0)</f>
        <v>0</v>
      </c>
      <c r="BJ805" s="19" t="s">
        <v>81</v>
      </c>
      <c r="BK805" s="210">
        <f>ROUND(I805*H805,2)</f>
        <v>0</v>
      </c>
      <c r="BL805" s="19" t="s">
        <v>259</v>
      </c>
      <c r="BM805" s="209" t="s">
        <v>1056</v>
      </c>
    </row>
    <row r="806" spans="1:65" s="13" customFormat="1">
      <c r="B806" s="211"/>
      <c r="C806" s="212"/>
      <c r="D806" s="213" t="s">
        <v>161</v>
      </c>
      <c r="E806" s="214" t="s">
        <v>21</v>
      </c>
      <c r="F806" s="215" t="s">
        <v>1034</v>
      </c>
      <c r="G806" s="212"/>
      <c r="H806" s="214" t="s">
        <v>21</v>
      </c>
      <c r="I806" s="216"/>
      <c r="J806" s="212"/>
      <c r="K806" s="212"/>
      <c r="L806" s="217"/>
      <c r="M806" s="218"/>
      <c r="N806" s="219"/>
      <c r="O806" s="219"/>
      <c r="P806" s="219"/>
      <c r="Q806" s="219"/>
      <c r="R806" s="219"/>
      <c r="S806" s="219"/>
      <c r="T806" s="220"/>
      <c r="AT806" s="221" t="s">
        <v>161</v>
      </c>
      <c r="AU806" s="221" t="s">
        <v>83</v>
      </c>
      <c r="AV806" s="13" t="s">
        <v>81</v>
      </c>
      <c r="AW806" s="13" t="s">
        <v>36</v>
      </c>
      <c r="AX806" s="13" t="s">
        <v>74</v>
      </c>
      <c r="AY806" s="221" t="s">
        <v>152</v>
      </c>
    </row>
    <row r="807" spans="1:65" s="13" customFormat="1">
      <c r="B807" s="211"/>
      <c r="C807" s="212"/>
      <c r="D807" s="213" t="s">
        <v>161</v>
      </c>
      <c r="E807" s="214" t="s">
        <v>21</v>
      </c>
      <c r="F807" s="215" t="s">
        <v>1040</v>
      </c>
      <c r="G807" s="212"/>
      <c r="H807" s="214" t="s">
        <v>21</v>
      </c>
      <c r="I807" s="216"/>
      <c r="J807" s="212"/>
      <c r="K807" s="212"/>
      <c r="L807" s="217"/>
      <c r="M807" s="218"/>
      <c r="N807" s="219"/>
      <c r="O807" s="219"/>
      <c r="P807" s="219"/>
      <c r="Q807" s="219"/>
      <c r="R807" s="219"/>
      <c r="S807" s="219"/>
      <c r="T807" s="220"/>
      <c r="AT807" s="221" t="s">
        <v>161</v>
      </c>
      <c r="AU807" s="221" t="s">
        <v>83</v>
      </c>
      <c r="AV807" s="13" t="s">
        <v>81</v>
      </c>
      <c r="AW807" s="13" t="s">
        <v>36</v>
      </c>
      <c r="AX807" s="13" t="s">
        <v>74</v>
      </c>
      <c r="AY807" s="221" t="s">
        <v>152</v>
      </c>
    </row>
    <row r="808" spans="1:65" s="14" customFormat="1">
      <c r="B808" s="222"/>
      <c r="C808" s="223"/>
      <c r="D808" s="213" t="s">
        <v>161</v>
      </c>
      <c r="E808" s="224" t="s">
        <v>21</v>
      </c>
      <c r="F808" s="225" t="s">
        <v>1057</v>
      </c>
      <c r="G808" s="223"/>
      <c r="H808" s="226">
        <v>69.680000000000007</v>
      </c>
      <c r="I808" s="227"/>
      <c r="J808" s="223"/>
      <c r="K808" s="223"/>
      <c r="L808" s="228"/>
      <c r="M808" s="229"/>
      <c r="N808" s="230"/>
      <c r="O808" s="230"/>
      <c r="P808" s="230"/>
      <c r="Q808" s="230"/>
      <c r="R808" s="230"/>
      <c r="S808" s="230"/>
      <c r="T808" s="231"/>
      <c r="AT808" s="232" t="s">
        <v>161</v>
      </c>
      <c r="AU808" s="232" t="s">
        <v>83</v>
      </c>
      <c r="AV808" s="14" t="s">
        <v>83</v>
      </c>
      <c r="AW808" s="14" t="s">
        <v>36</v>
      </c>
      <c r="AX808" s="14" t="s">
        <v>81</v>
      </c>
      <c r="AY808" s="232" t="s">
        <v>152</v>
      </c>
    </row>
    <row r="809" spans="1:65" s="2" customFormat="1" ht="48" customHeight="1">
      <c r="A809" s="37"/>
      <c r="B809" s="38"/>
      <c r="C809" s="198" t="s">
        <v>1058</v>
      </c>
      <c r="D809" s="198" t="s">
        <v>154</v>
      </c>
      <c r="E809" s="199" t="s">
        <v>1059</v>
      </c>
      <c r="F809" s="200" t="s">
        <v>1060</v>
      </c>
      <c r="G809" s="201" t="s">
        <v>219</v>
      </c>
      <c r="H809" s="202">
        <v>58.96</v>
      </c>
      <c r="I809" s="203"/>
      <c r="J809" s="204">
        <f>ROUND(I809*H809,2)</f>
        <v>0</v>
      </c>
      <c r="K809" s="200" t="s">
        <v>158</v>
      </c>
      <c r="L809" s="42"/>
      <c r="M809" s="205" t="s">
        <v>21</v>
      </c>
      <c r="N809" s="206" t="s">
        <v>45</v>
      </c>
      <c r="O809" s="68"/>
      <c r="P809" s="207">
        <f>O809*H809</f>
        <v>0</v>
      </c>
      <c r="Q809" s="207">
        <v>8.4000000000000003E-4</v>
      </c>
      <c r="R809" s="207">
        <f>Q809*H809</f>
        <v>4.9526400000000005E-2</v>
      </c>
      <c r="S809" s="207">
        <v>0</v>
      </c>
      <c r="T809" s="208">
        <f>S809*H809</f>
        <v>0</v>
      </c>
      <c r="U809" s="37"/>
      <c r="V809" s="37"/>
      <c r="W809" s="37"/>
      <c r="X809" s="37"/>
      <c r="Y809" s="37"/>
      <c r="Z809" s="37"/>
      <c r="AA809" s="37"/>
      <c r="AB809" s="37"/>
      <c r="AC809" s="37"/>
      <c r="AD809" s="37"/>
      <c r="AE809" s="37"/>
      <c r="AR809" s="209" t="s">
        <v>259</v>
      </c>
      <c r="AT809" s="209" t="s">
        <v>154</v>
      </c>
      <c r="AU809" s="209" t="s">
        <v>83</v>
      </c>
      <c r="AY809" s="19" t="s">
        <v>152</v>
      </c>
      <c r="BE809" s="210">
        <f>IF(N809="základní",J809,0)</f>
        <v>0</v>
      </c>
      <c r="BF809" s="210">
        <f>IF(N809="snížená",J809,0)</f>
        <v>0</v>
      </c>
      <c r="BG809" s="210">
        <f>IF(N809="zákl. přenesená",J809,0)</f>
        <v>0</v>
      </c>
      <c r="BH809" s="210">
        <f>IF(N809="sníž. přenesená",J809,0)</f>
        <v>0</v>
      </c>
      <c r="BI809" s="210">
        <f>IF(N809="nulová",J809,0)</f>
        <v>0</v>
      </c>
      <c r="BJ809" s="19" t="s">
        <v>81</v>
      </c>
      <c r="BK809" s="210">
        <f>ROUND(I809*H809,2)</f>
        <v>0</v>
      </c>
      <c r="BL809" s="19" t="s">
        <v>259</v>
      </c>
      <c r="BM809" s="209" t="s">
        <v>1061</v>
      </c>
    </row>
    <row r="810" spans="1:65" s="13" customFormat="1">
      <c r="B810" s="211"/>
      <c r="C810" s="212"/>
      <c r="D810" s="213" t="s">
        <v>161</v>
      </c>
      <c r="E810" s="214" t="s">
        <v>21</v>
      </c>
      <c r="F810" s="215" t="s">
        <v>1034</v>
      </c>
      <c r="G810" s="212"/>
      <c r="H810" s="214" t="s">
        <v>21</v>
      </c>
      <c r="I810" s="216"/>
      <c r="J810" s="212"/>
      <c r="K810" s="212"/>
      <c r="L810" s="217"/>
      <c r="M810" s="218"/>
      <c r="N810" s="219"/>
      <c r="O810" s="219"/>
      <c r="P810" s="219"/>
      <c r="Q810" s="219"/>
      <c r="R810" s="219"/>
      <c r="S810" s="219"/>
      <c r="T810" s="220"/>
      <c r="AT810" s="221" t="s">
        <v>161</v>
      </c>
      <c r="AU810" s="221" t="s">
        <v>83</v>
      </c>
      <c r="AV810" s="13" t="s">
        <v>81</v>
      </c>
      <c r="AW810" s="13" t="s">
        <v>36</v>
      </c>
      <c r="AX810" s="13" t="s">
        <v>74</v>
      </c>
      <c r="AY810" s="221" t="s">
        <v>152</v>
      </c>
    </row>
    <row r="811" spans="1:65" s="13" customFormat="1" ht="22.5">
      <c r="B811" s="211"/>
      <c r="C811" s="212"/>
      <c r="D811" s="213" t="s">
        <v>161</v>
      </c>
      <c r="E811" s="214" t="s">
        <v>21</v>
      </c>
      <c r="F811" s="215" t="s">
        <v>1062</v>
      </c>
      <c r="G811" s="212"/>
      <c r="H811" s="214" t="s">
        <v>21</v>
      </c>
      <c r="I811" s="216"/>
      <c r="J811" s="212"/>
      <c r="K811" s="212"/>
      <c r="L811" s="217"/>
      <c r="M811" s="218"/>
      <c r="N811" s="219"/>
      <c r="O811" s="219"/>
      <c r="P811" s="219"/>
      <c r="Q811" s="219"/>
      <c r="R811" s="219"/>
      <c r="S811" s="219"/>
      <c r="T811" s="220"/>
      <c r="AT811" s="221" t="s">
        <v>161</v>
      </c>
      <c r="AU811" s="221" t="s">
        <v>83</v>
      </c>
      <c r="AV811" s="13" t="s">
        <v>81</v>
      </c>
      <c r="AW811" s="13" t="s">
        <v>36</v>
      </c>
      <c r="AX811" s="13" t="s">
        <v>74</v>
      </c>
      <c r="AY811" s="221" t="s">
        <v>152</v>
      </c>
    </row>
    <row r="812" spans="1:65" s="14" customFormat="1">
      <c r="B812" s="222"/>
      <c r="C812" s="223"/>
      <c r="D812" s="213" t="s">
        <v>161</v>
      </c>
      <c r="E812" s="224" t="s">
        <v>21</v>
      </c>
      <c r="F812" s="225" t="s">
        <v>1063</v>
      </c>
      <c r="G812" s="223"/>
      <c r="H812" s="226">
        <v>58.96</v>
      </c>
      <c r="I812" s="227"/>
      <c r="J812" s="223"/>
      <c r="K812" s="223"/>
      <c r="L812" s="228"/>
      <c r="M812" s="229"/>
      <c r="N812" s="230"/>
      <c r="O812" s="230"/>
      <c r="P812" s="230"/>
      <c r="Q812" s="230"/>
      <c r="R812" s="230"/>
      <c r="S812" s="230"/>
      <c r="T812" s="231"/>
      <c r="AT812" s="232" t="s">
        <v>161</v>
      </c>
      <c r="AU812" s="232" t="s">
        <v>83</v>
      </c>
      <c r="AV812" s="14" t="s">
        <v>83</v>
      </c>
      <c r="AW812" s="14" t="s">
        <v>36</v>
      </c>
      <c r="AX812" s="14" t="s">
        <v>81</v>
      </c>
      <c r="AY812" s="232" t="s">
        <v>152</v>
      </c>
    </row>
    <row r="813" spans="1:65" s="2" customFormat="1" ht="36" customHeight="1">
      <c r="A813" s="37"/>
      <c r="B813" s="38"/>
      <c r="C813" s="198" t="s">
        <v>1064</v>
      </c>
      <c r="D813" s="198" t="s">
        <v>154</v>
      </c>
      <c r="E813" s="199" t="s">
        <v>1065</v>
      </c>
      <c r="F813" s="200" t="s">
        <v>1066</v>
      </c>
      <c r="G813" s="201" t="s">
        <v>212</v>
      </c>
      <c r="H813" s="202">
        <v>3</v>
      </c>
      <c r="I813" s="203"/>
      <c r="J813" s="204">
        <f>ROUND(I813*H813,2)</f>
        <v>0</v>
      </c>
      <c r="K813" s="200" t="s">
        <v>158</v>
      </c>
      <c r="L813" s="42"/>
      <c r="M813" s="205" t="s">
        <v>21</v>
      </c>
      <c r="N813" s="206" t="s">
        <v>45</v>
      </c>
      <c r="O813" s="68"/>
      <c r="P813" s="207">
        <f>O813*H813</f>
        <v>0</v>
      </c>
      <c r="Q813" s="207">
        <v>1.7000000000000001E-4</v>
      </c>
      <c r="R813" s="207">
        <f>Q813*H813</f>
        <v>5.1000000000000004E-4</v>
      </c>
      <c r="S813" s="207">
        <v>0</v>
      </c>
      <c r="T813" s="208">
        <f>S813*H813</f>
        <v>0</v>
      </c>
      <c r="U813" s="37"/>
      <c r="V813" s="37"/>
      <c r="W813" s="37"/>
      <c r="X813" s="37"/>
      <c r="Y813" s="37"/>
      <c r="Z813" s="37"/>
      <c r="AA813" s="37"/>
      <c r="AB813" s="37"/>
      <c r="AC813" s="37"/>
      <c r="AD813" s="37"/>
      <c r="AE813" s="37"/>
      <c r="AR813" s="209" t="s">
        <v>259</v>
      </c>
      <c r="AT813" s="209" t="s">
        <v>154</v>
      </c>
      <c r="AU813" s="209" t="s">
        <v>83</v>
      </c>
      <c r="AY813" s="19" t="s">
        <v>152</v>
      </c>
      <c r="BE813" s="210">
        <f>IF(N813="základní",J813,0)</f>
        <v>0</v>
      </c>
      <c r="BF813" s="210">
        <f>IF(N813="snížená",J813,0)</f>
        <v>0</v>
      </c>
      <c r="BG813" s="210">
        <f>IF(N813="zákl. přenesená",J813,0)</f>
        <v>0</v>
      </c>
      <c r="BH813" s="210">
        <f>IF(N813="sníž. přenesená",J813,0)</f>
        <v>0</v>
      </c>
      <c r="BI813" s="210">
        <f>IF(N813="nulová",J813,0)</f>
        <v>0</v>
      </c>
      <c r="BJ813" s="19" t="s">
        <v>81</v>
      </c>
      <c r="BK813" s="210">
        <f>ROUND(I813*H813,2)</f>
        <v>0</v>
      </c>
      <c r="BL813" s="19" t="s">
        <v>259</v>
      </c>
      <c r="BM813" s="209" t="s">
        <v>1067</v>
      </c>
    </row>
    <row r="814" spans="1:65" s="14" customFormat="1">
      <c r="B814" s="222"/>
      <c r="C814" s="223"/>
      <c r="D814" s="213" t="s">
        <v>161</v>
      </c>
      <c r="E814" s="224" t="s">
        <v>21</v>
      </c>
      <c r="F814" s="225" t="s">
        <v>1068</v>
      </c>
      <c r="G814" s="223"/>
      <c r="H814" s="226">
        <v>3</v>
      </c>
      <c r="I814" s="227"/>
      <c r="J814" s="223"/>
      <c r="K814" s="223"/>
      <c r="L814" s="228"/>
      <c r="M814" s="229"/>
      <c r="N814" s="230"/>
      <c r="O814" s="230"/>
      <c r="P814" s="230"/>
      <c r="Q814" s="230"/>
      <c r="R814" s="230"/>
      <c r="S814" s="230"/>
      <c r="T814" s="231"/>
      <c r="AT814" s="232" t="s">
        <v>161</v>
      </c>
      <c r="AU814" s="232" t="s">
        <v>83</v>
      </c>
      <c r="AV814" s="14" t="s">
        <v>83</v>
      </c>
      <c r="AW814" s="14" t="s">
        <v>36</v>
      </c>
      <c r="AX814" s="14" t="s">
        <v>81</v>
      </c>
      <c r="AY814" s="232" t="s">
        <v>152</v>
      </c>
    </row>
    <row r="815" spans="1:65" s="2" customFormat="1" ht="36" customHeight="1">
      <c r="A815" s="37"/>
      <c r="B815" s="38"/>
      <c r="C815" s="198" t="s">
        <v>1069</v>
      </c>
      <c r="D815" s="198" t="s">
        <v>154</v>
      </c>
      <c r="E815" s="199" t="s">
        <v>1070</v>
      </c>
      <c r="F815" s="200" t="s">
        <v>1071</v>
      </c>
      <c r="G815" s="201" t="s">
        <v>212</v>
      </c>
      <c r="H815" s="202">
        <v>2</v>
      </c>
      <c r="I815" s="203"/>
      <c r="J815" s="204">
        <f>ROUND(I815*H815,2)</f>
        <v>0</v>
      </c>
      <c r="K815" s="200" t="s">
        <v>158</v>
      </c>
      <c r="L815" s="42"/>
      <c r="M815" s="205" t="s">
        <v>21</v>
      </c>
      <c r="N815" s="206" t="s">
        <v>45</v>
      </c>
      <c r="O815" s="68"/>
      <c r="P815" s="207">
        <f>O815*H815</f>
        <v>0</v>
      </c>
      <c r="Q815" s="207">
        <v>3.8000000000000002E-4</v>
      </c>
      <c r="R815" s="207">
        <f>Q815*H815</f>
        <v>7.6000000000000004E-4</v>
      </c>
      <c r="S815" s="207">
        <v>0</v>
      </c>
      <c r="T815" s="208">
        <f>S815*H815</f>
        <v>0</v>
      </c>
      <c r="U815" s="37"/>
      <c r="V815" s="37"/>
      <c r="W815" s="37"/>
      <c r="X815" s="37"/>
      <c r="Y815" s="37"/>
      <c r="Z815" s="37"/>
      <c r="AA815" s="37"/>
      <c r="AB815" s="37"/>
      <c r="AC815" s="37"/>
      <c r="AD815" s="37"/>
      <c r="AE815" s="37"/>
      <c r="AR815" s="209" t="s">
        <v>259</v>
      </c>
      <c r="AT815" s="209" t="s">
        <v>154</v>
      </c>
      <c r="AU815" s="209" t="s">
        <v>83</v>
      </c>
      <c r="AY815" s="19" t="s">
        <v>152</v>
      </c>
      <c r="BE815" s="210">
        <f>IF(N815="základní",J815,0)</f>
        <v>0</v>
      </c>
      <c r="BF815" s="210">
        <f>IF(N815="snížená",J815,0)</f>
        <v>0</v>
      </c>
      <c r="BG815" s="210">
        <f>IF(N815="zákl. přenesená",J815,0)</f>
        <v>0</v>
      </c>
      <c r="BH815" s="210">
        <f>IF(N815="sníž. přenesená",J815,0)</f>
        <v>0</v>
      </c>
      <c r="BI815" s="210">
        <f>IF(N815="nulová",J815,0)</f>
        <v>0</v>
      </c>
      <c r="BJ815" s="19" t="s">
        <v>81</v>
      </c>
      <c r="BK815" s="210">
        <f>ROUND(I815*H815,2)</f>
        <v>0</v>
      </c>
      <c r="BL815" s="19" t="s">
        <v>259</v>
      </c>
      <c r="BM815" s="209" t="s">
        <v>1072</v>
      </c>
    </row>
    <row r="816" spans="1:65" s="14" customFormat="1">
      <c r="B816" s="222"/>
      <c r="C816" s="223"/>
      <c r="D816" s="213" t="s">
        <v>161</v>
      </c>
      <c r="E816" s="224" t="s">
        <v>21</v>
      </c>
      <c r="F816" s="225" t="s">
        <v>1073</v>
      </c>
      <c r="G816" s="223"/>
      <c r="H816" s="226">
        <v>2</v>
      </c>
      <c r="I816" s="227"/>
      <c r="J816" s="223"/>
      <c r="K816" s="223"/>
      <c r="L816" s="228"/>
      <c r="M816" s="229"/>
      <c r="N816" s="230"/>
      <c r="O816" s="230"/>
      <c r="P816" s="230"/>
      <c r="Q816" s="230"/>
      <c r="R816" s="230"/>
      <c r="S816" s="230"/>
      <c r="T816" s="231"/>
      <c r="AT816" s="232" t="s">
        <v>161</v>
      </c>
      <c r="AU816" s="232" t="s">
        <v>83</v>
      </c>
      <c r="AV816" s="14" t="s">
        <v>83</v>
      </c>
      <c r="AW816" s="14" t="s">
        <v>36</v>
      </c>
      <c r="AX816" s="14" t="s">
        <v>81</v>
      </c>
      <c r="AY816" s="232" t="s">
        <v>152</v>
      </c>
    </row>
    <row r="817" spans="1:65" s="2" customFormat="1" ht="48" customHeight="1">
      <c r="A817" s="37"/>
      <c r="B817" s="38"/>
      <c r="C817" s="244" t="s">
        <v>1074</v>
      </c>
      <c r="D817" s="244" t="s">
        <v>365</v>
      </c>
      <c r="E817" s="245" t="s">
        <v>1075</v>
      </c>
      <c r="F817" s="246" t="s">
        <v>1076</v>
      </c>
      <c r="G817" s="247" t="s">
        <v>219</v>
      </c>
      <c r="H817" s="248">
        <v>255.98099999999999</v>
      </c>
      <c r="I817" s="249"/>
      <c r="J817" s="250">
        <f>ROUND(I817*H817,2)</f>
        <v>0</v>
      </c>
      <c r="K817" s="246" t="s">
        <v>272</v>
      </c>
      <c r="L817" s="251"/>
      <c r="M817" s="252" t="s">
        <v>21</v>
      </c>
      <c r="N817" s="253" t="s">
        <v>45</v>
      </c>
      <c r="O817" s="68"/>
      <c r="P817" s="207">
        <f>O817*H817</f>
        <v>0</v>
      </c>
      <c r="Q817" s="207">
        <v>1E-3</v>
      </c>
      <c r="R817" s="207">
        <f>Q817*H817</f>
        <v>0.25598100000000001</v>
      </c>
      <c r="S817" s="207">
        <v>0</v>
      </c>
      <c r="T817" s="208">
        <f>S817*H817</f>
        <v>0</v>
      </c>
      <c r="U817" s="37"/>
      <c r="V817" s="37"/>
      <c r="W817" s="37"/>
      <c r="X817" s="37"/>
      <c r="Y817" s="37"/>
      <c r="Z817" s="37"/>
      <c r="AA817" s="37"/>
      <c r="AB817" s="37"/>
      <c r="AC817" s="37"/>
      <c r="AD817" s="37"/>
      <c r="AE817" s="37"/>
      <c r="AR817" s="209" t="s">
        <v>353</v>
      </c>
      <c r="AT817" s="209" t="s">
        <v>365</v>
      </c>
      <c r="AU817" s="209" t="s">
        <v>83</v>
      </c>
      <c r="AY817" s="19" t="s">
        <v>152</v>
      </c>
      <c r="BE817" s="210">
        <f>IF(N817="základní",J817,0)</f>
        <v>0</v>
      </c>
      <c r="BF817" s="210">
        <f>IF(N817="snížená",J817,0)</f>
        <v>0</v>
      </c>
      <c r="BG817" s="210">
        <f>IF(N817="zákl. přenesená",J817,0)</f>
        <v>0</v>
      </c>
      <c r="BH817" s="210">
        <f>IF(N817="sníž. přenesená",J817,0)</f>
        <v>0</v>
      </c>
      <c r="BI817" s="210">
        <f>IF(N817="nulová",J817,0)</f>
        <v>0</v>
      </c>
      <c r="BJ817" s="19" t="s">
        <v>81</v>
      </c>
      <c r="BK817" s="210">
        <f>ROUND(I817*H817,2)</f>
        <v>0</v>
      </c>
      <c r="BL817" s="19" t="s">
        <v>259</v>
      </c>
      <c r="BM817" s="209" t="s">
        <v>1077</v>
      </c>
    </row>
    <row r="818" spans="1:65" s="13" customFormat="1">
      <c r="B818" s="211"/>
      <c r="C818" s="212"/>
      <c r="D818" s="213" t="s">
        <v>161</v>
      </c>
      <c r="E818" s="214" t="s">
        <v>21</v>
      </c>
      <c r="F818" s="215" t="s">
        <v>1078</v>
      </c>
      <c r="G818" s="212"/>
      <c r="H818" s="214" t="s">
        <v>21</v>
      </c>
      <c r="I818" s="216"/>
      <c r="J818" s="212"/>
      <c r="K818" s="212"/>
      <c r="L818" s="217"/>
      <c r="M818" s="218"/>
      <c r="N818" s="219"/>
      <c r="O818" s="219"/>
      <c r="P818" s="219"/>
      <c r="Q818" s="219"/>
      <c r="R818" s="219"/>
      <c r="S818" s="219"/>
      <c r="T818" s="220"/>
      <c r="AT818" s="221" t="s">
        <v>161</v>
      </c>
      <c r="AU818" s="221" t="s">
        <v>83</v>
      </c>
      <c r="AV818" s="13" t="s">
        <v>81</v>
      </c>
      <c r="AW818" s="13" t="s">
        <v>36</v>
      </c>
      <c r="AX818" s="13" t="s">
        <v>74</v>
      </c>
      <c r="AY818" s="221" t="s">
        <v>152</v>
      </c>
    </row>
    <row r="819" spans="1:65" s="14" customFormat="1">
      <c r="B819" s="222"/>
      <c r="C819" s="223"/>
      <c r="D819" s="213" t="s">
        <v>161</v>
      </c>
      <c r="E819" s="224" t="s">
        <v>21</v>
      </c>
      <c r="F819" s="225" t="s">
        <v>1079</v>
      </c>
      <c r="G819" s="223"/>
      <c r="H819" s="226">
        <v>222.59200000000001</v>
      </c>
      <c r="I819" s="227"/>
      <c r="J819" s="223"/>
      <c r="K819" s="223"/>
      <c r="L819" s="228"/>
      <c r="M819" s="229"/>
      <c r="N819" s="230"/>
      <c r="O819" s="230"/>
      <c r="P819" s="230"/>
      <c r="Q819" s="230"/>
      <c r="R819" s="230"/>
      <c r="S819" s="230"/>
      <c r="T819" s="231"/>
      <c r="AT819" s="232" t="s">
        <v>161</v>
      </c>
      <c r="AU819" s="232" t="s">
        <v>83</v>
      </c>
      <c r="AV819" s="14" t="s">
        <v>83</v>
      </c>
      <c r="AW819" s="14" t="s">
        <v>36</v>
      </c>
      <c r="AX819" s="14" t="s">
        <v>81</v>
      </c>
      <c r="AY819" s="232" t="s">
        <v>152</v>
      </c>
    </row>
    <row r="820" spans="1:65" s="14" customFormat="1">
      <c r="B820" s="222"/>
      <c r="C820" s="223"/>
      <c r="D820" s="213" t="s">
        <v>161</v>
      </c>
      <c r="E820" s="223"/>
      <c r="F820" s="225" t="s">
        <v>1080</v>
      </c>
      <c r="G820" s="223"/>
      <c r="H820" s="226">
        <v>255.98099999999999</v>
      </c>
      <c r="I820" s="227"/>
      <c r="J820" s="223"/>
      <c r="K820" s="223"/>
      <c r="L820" s="228"/>
      <c r="M820" s="229"/>
      <c r="N820" s="230"/>
      <c r="O820" s="230"/>
      <c r="P820" s="230"/>
      <c r="Q820" s="230"/>
      <c r="R820" s="230"/>
      <c r="S820" s="230"/>
      <c r="T820" s="231"/>
      <c r="AT820" s="232" t="s">
        <v>161</v>
      </c>
      <c r="AU820" s="232" t="s">
        <v>83</v>
      </c>
      <c r="AV820" s="14" t="s">
        <v>83</v>
      </c>
      <c r="AW820" s="14" t="s">
        <v>4</v>
      </c>
      <c r="AX820" s="14" t="s">
        <v>81</v>
      </c>
      <c r="AY820" s="232" t="s">
        <v>152</v>
      </c>
    </row>
    <row r="821" spans="1:65" s="2" customFormat="1" ht="36" customHeight="1">
      <c r="A821" s="37"/>
      <c r="B821" s="38"/>
      <c r="C821" s="198" t="s">
        <v>1081</v>
      </c>
      <c r="D821" s="198" t="s">
        <v>154</v>
      </c>
      <c r="E821" s="199" t="s">
        <v>1082</v>
      </c>
      <c r="F821" s="200" t="s">
        <v>1083</v>
      </c>
      <c r="G821" s="201" t="s">
        <v>1084</v>
      </c>
      <c r="H821" s="265"/>
      <c r="I821" s="203"/>
      <c r="J821" s="204">
        <f>ROUND(I821*H821,2)</f>
        <v>0</v>
      </c>
      <c r="K821" s="200" t="s">
        <v>158</v>
      </c>
      <c r="L821" s="42"/>
      <c r="M821" s="205" t="s">
        <v>21</v>
      </c>
      <c r="N821" s="206" t="s">
        <v>45</v>
      </c>
      <c r="O821" s="68"/>
      <c r="P821" s="207">
        <f>O821*H821</f>
        <v>0</v>
      </c>
      <c r="Q821" s="207">
        <v>0</v>
      </c>
      <c r="R821" s="207">
        <f>Q821*H821</f>
        <v>0</v>
      </c>
      <c r="S821" s="207">
        <v>0</v>
      </c>
      <c r="T821" s="208">
        <f>S821*H821</f>
        <v>0</v>
      </c>
      <c r="U821" s="37"/>
      <c r="V821" s="37"/>
      <c r="W821" s="37"/>
      <c r="X821" s="37"/>
      <c r="Y821" s="37"/>
      <c r="Z821" s="37"/>
      <c r="AA821" s="37"/>
      <c r="AB821" s="37"/>
      <c r="AC821" s="37"/>
      <c r="AD821" s="37"/>
      <c r="AE821" s="37"/>
      <c r="AR821" s="209" t="s">
        <v>259</v>
      </c>
      <c r="AT821" s="209" t="s">
        <v>154</v>
      </c>
      <c r="AU821" s="209" t="s">
        <v>83</v>
      </c>
      <c r="AY821" s="19" t="s">
        <v>152</v>
      </c>
      <c r="BE821" s="210">
        <f>IF(N821="základní",J821,0)</f>
        <v>0</v>
      </c>
      <c r="BF821" s="210">
        <f>IF(N821="snížená",J821,0)</f>
        <v>0</v>
      </c>
      <c r="BG821" s="210">
        <f>IF(N821="zákl. přenesená",J821,0)</f>
        <v>0</v>
      </c>
      <c r="BH821" s="210">
        <f>IF(N821="sníž. přenesená",J821,0)</f>
        <v>0</v>
      </c>
      <c r="BI821" s="210">
        <f>IF(N821="nulová",J821,0)</f>
        <v>0</v>
      </c>
      <c r="BJ821" s="19" t="s">
        <v>81</v>
      </c>
      <c r="BK821" s="210">
        <f>ROUND(I821*H821,2)</f>
        <v>0</v>
      </c>
      <c r="BL821" s="19" t="s">
        <v>259</v>
      </c>
      <c r="BM821" s="209" t="s">
        <v>1085</v>
      </c>
    </row>
    <row r="822" spans="1:65" s="12" customFormat="1" ht="22.9" customHeight="1">
      <c r="B822" s="182"/>
      <c r="C822" s="183"/>
      <c r="D822" s="184" t="s">
        <v>73</v>
      </c>
      <c r="E822" s="196" t="s">
        <v>1086</v>
      </c>
      <c r="F822" s="196" t="s">
        <v>1087</v>
      </c>
      <c r="G822" s="183"/>
      <c r="H822" s="183"/>
      <c r="I822" s="186"/>
      <c r="J822" s="197">
        <f>BK822</f>
        <v>0</v>
      </c>
      <c r="K822" s="183"/>
      <c r="L822" s="188"/>
      <c r="M822" s="189"/>
      <c r="N822" s="190"/>
      <c r="O822" s="190"/>
      <c r="P822" s="191">
        <f>SUM(P823:P853)</f>
        <v>0</v>
      </c>
      <c r="Q822" s="190"/>
      <c r="R822" s="191">
        <f>SUM(R823:R853)</f>
        <v>0.73463761999999999</v>
      </c>
      <c r="S822" s="190"/>
      <c r="T822" s="192">
        <f>SUM(T823:T853)</f>
        <v>0</v>
      </c>
      <c r="AR822" s="193" t="s">
        <v>83</v>
      </c>
      <c r="AT822" s="194" t="s">
        <v>73</v>
      </c>
      <c r="AU822" s="194" t="s">
        <v>81</v>
      </c>
      <c r="AY822" s="193" t="s">
        <v>152</v>
      </c>
      <c r="BK822" s="195">
        <f>SUM(BK823:BK853)</f>
        <v>0</v>
      </c>
    </row>
    <row r="823" spans="1:65" s="2" customFormat="1" ht="48" customHeight="1">
      <c r="A823" s="37"/>
      <c r="B823" s="38"/>
      <c r="C823" s="198" t="s">
        <v>1088</v>
      </c>
      <c r="D823" s="198" t="s">
        <v>154</v>
      </c>
      <c r="E823" s="199" t="s">
        <v>1089</v>
      </c>
      <c r="F823" s="200" t="s">
        <v>1090</v>
      </c>
      <c r="G823" s="201" t="s">
        <v>219</v>
      </c>
      <c r="H823" s="202">
        <v>203.41399999999999</v>
      </c>
      <c r="I823" s="203"/>
      <c r="J823" s="204">
        <f>ROUND(I823*H823,2)</f>
        <v>0</v>
      </c>
      <c r="K823" s="200" t="s">
        <v>272</v>
      </c>
      <c r="L823" s="42"/>
      <c r="M823" s="205" t="s">
        <v>21</v>
      </c>
      <c r="N823" s="206" t="s">
        <v>45</v>
      </c>
      <c r="O823" s="68"/>
      <c r="P823" s="207">
        <f>O823*H823</f>
        <v>0</v>
      </c>
      <c r="Q823" s="207">
        <v>2.7999999999999998E-4</v>
      </c>
      <c r="R823" s="207">
        <f>Q823*H823</f>
        <v>5.6955919999999993E-2</v>
      </c>
      <c r="S823" s="207">
        <v>0</v>
      </c>
      <c r="T823" s="208">
        <f>S823*H823</f>
        <v>0</v>
      </c>
      <c r="U823" s="37"/>
      <c r="V823" s="37"/>
      <c r="W823" s="37"/>
      <c r="X823" s="37"/>
      <c r="Y823" s="37"/>
      <c r="Z823" s="37"/>
      <c r="AA823" s="37"/>
      <c r="AB823" s="37"/>
      <c r="AC823" s="37"/>
      <c r="AD823" s="37"/>
      <c r="AE823" s="37"/>
      <c r="AR823" s="209" t="s">
        <v>259</v>
      </c>
      <c r="AT823" s="209" t="s">
        <v>154</v>
      </c>
      <c r="AU823" s="209" t="s">
        <v>83</v>
      </c>
      <c r="AY823" s="19" t="s">
        <v>152</v>
      </c>
      <c r="BE823" s="210">
        <f>IF(N823="základní",J823,0)</f>
        <v>0</v>
      </c>
      <c r="BF823" s="210">
        <f>IF(N823="snížená",J823,0)</f>
        <v>0</v>
      </c>
      <c r="BG823" s="210">
        <f>IF(N823="zákl. přenesená",J823,0)</f>
        <v>0</v>
      </c>
      <c r="BH823" s="210">
        <f>IF(N823="sníž. přenesená",J823,0)</f>
        <v>0</v>
      </c>
      <c r="BI823" s="210">
        <f>IF(N823="nulová",J823,0)</f>
        <v>0</v>
      </c>
      <c r="BJ823" s="19" t="s">
        <v>81</v>
      </c>
      <c r="BK823" s="210">
        <f>ROUND(I823*H823,2)</f>
        <v>0</v>
      </c>
      <c r="BL823" s="19" t="s">
        <v>259</v>
      </c>
      <c r="BM823" s="209" t="s">
        <v>1091</v>
      </c>
    </row>
    <row r="824" spans="1:65" s="13" customFormat="1">
      <c r="B824" s="211"/>
      <c r="C824" s="212"/>
      <c r="D824" s="213" t="s">
        <v>161</v>
      </c>
      <c r="E824" s="214" t="s">
        <v>21</v>
      </c>
      <c r="F824" s="215" t="s">
        <v>1092</v>
      </c>
      <c r="G824" s="212"/>
      <c r="H824" s="214" t="s">
        <v>21</v>
      </c>
      <c r="I824" s="216"/>
      <c r="J824" s="212"/>
      <c r="K824" s="212"/>
      <c r="L824" s="217"/>
      <c r="M824" s="218"/>
      <c r="N824" s="219"/>
      <c r="O824" s="219"/>
      <c r="P824" s="219"/>
      <c r="Q824" s="219"/>
      <c r="R824" s="219"/>
      <c r="S824" s="219"/>
      <c r="T824" s="220"/>
      <c r="AT824" s="221" t="s">
        <v>161</v>
      </c>
      <c r="AU824" s="221" t="s">
        <v>83</v>
      </c>
      <c r="AV824" s="13" t="s">
        <v>81</v>
      </c>
      <c r="AW824" s="13" t="s">
        <v>36</v>
      </c>
      <c r="AX824" s="13" t="s">
        <v>74</v>
      </c>
      <c r="AY824" s="221" t="s">
        <v>152</v>
      </c>
    </row>
    <row r="825" spans="1:65" s="14" customFormat="1" ht="22.5">
      <c r="B825" s="222"/>
      <c r="C825" s="223"/>
      <c r="D825" s="213" t="s">
        <v>161</v>
      </c>
      <c r="E825" s="224" t="s">
        <v>21</v>
      </c>
      <c r="F825" s="225" t="s">
        <v>1093</v>
      </c>
      <c r="G825" s="223"/>
      <c r="H825" s="226">
        <v>192.96899999999999</v>
      </c>
      <c r="I825" s="227"/>
      <c r="J825" s="223"/>
      <c r="K825" s="223"/>
      <c r="L825" s="228"/>
      <c r="M825" s="229"/>
      <c r="N825" s="230"/>
      <c r="O825" s="230"/>
      <c r="P825" s="230"/>
      <c r="Q825" s="230"/>
      <c r="R825" s="230"/>
      <c r="S825" s="230"/>
      <c r="T825" s="231"/>
      <c r="AT825" s="232" t="s">
        <v>161</v>
      </c>
      <c r="AU825" s="232" t="s">
        <v>83</v>
      </c>
      <c r="AV825" s="14" t="s">
        <v>83</v>
      </c>
      <c r="AW825" s="14" t="s">
        <v>36</v>
      </c>
      <c r="AX825" s="14" t="s">
        <v>74</v>
      </c>
      <c r="AY825" s="232" t="s">
        <v>152</v>
      </c>
    </row>
    <row r="826" spans="1:65" s="14" customFormat="1">
      <c r="B826" s="222"/>
      <c r="C826" s="223"/>
      <c r="D826" s="213" t="s">
        <v>161</v>
      </c>
      <c r="E826" s="224" t="s">
        <v>21</v>
      </c>
      <c r="F826" s="225" t="s">
        <v>1094</v>
      </c>
      <c r="G826" s="223"/>
      <c r="H826" s="226">
        <v>10.445</v>
      </c>
      <c r="I826" s="227"/>
      <c r="J826" s="223"/>
      <c r="K826" s="223"/>
      <c r="L826" s="228"/>
      <c r="M826" s="229"/>
      <c r="N826" s="230"/>
      <c r="O826" s="230"/>
      <c r="P826" s="230"/>
      <c r="Q826" s="230"/>
      <c r="R826" s="230"/>
      <c r="S826" s="230"/>
      <c r="T826" s="231"/>
      <c r="AT826" s="232" t="s">
        <v>161</v>
      </c>
      <c r="AU826" s="232" t="s">
        <v>83</v>
      </c>
      <c r="AV826" s="14" t="s">
        <v>83</v>
      </c>
      <c r="AW826" s="14" t="s">
        <v>36</v>
      </c>
      <c r="AX826" s="14" t="s">
        <v>74</v>
      </c>
      <c r="AY826" s="232" t="s">
        <v>152</v>
      </c>
    </row>
    <row r="827" spans="1:65" s="15" customFormat="1">
      <c r="B827" s="233"/>
      <c r="C827" s="234"/>
      <c r="D827" s="213" t="s">
        <v>161</v>
      </c>
      <c r="E827" s="235" t="s">
        <v>21</v>
      </c>
      <c r="F827" s="236" t="s">
        <v>184</v>
      </c>
      <c r="G827" s="234"/>
      <c r="H827" s="237">
        <v>203.41399999999999</v>
      </c>
      <c r="I827" s="238"/>
      <c r="J827" s="234"/>
      <c r="K827" s="234"/>
      <c r="L827" s="239"/>
      <c r="M827" s="240"/>
      <c r="N827" s="241"/>
      <c r="O827" s="241"/>
      <c r="P827" s="241"/>
      <c r="Q827" s="241"/>
      <c r="R827" s="241"/>
      <c r="S827" s="241"/>
      <c r="T827" s="242"/>
      <c r="AT827" s="243" t="s">
        <v>161</v>
      </c>
      <c r="AU827" s="243" t="s">
        <v>83</v>
      </c>
      <c r="AV827" s="15" t="s">
        <v>159</v>
      </c>
      <c r="AW827" s="15" t="s">
        <v>36</v>
      </c>
      <c r="AX827" s="15" t="s">
        <v>81</v>
      </c>
      <c r="AY827" s="243" t="s">
        <v>152</v>
      </c>
    </row>
    <row r="828" spans="1:65" s="2" customFormat="1" ht="36" customHeight="1">
      <c r="A828" s="37"/>
      <c r="B828" s="38"/>
      <c r="C828" s="244" t="s">
        <v>1095</v>
      </c>
      <c r="D828" s="244" t="s">
        <v>365</v>
      </c>
      <c r="E828" s="245" t="s">
        <v>1096</v>
      </c>
      <c r="F828" s="246" t="s">
        <v>1097</v>
      </c>
      <c r="G828" s="247" t="s">
        <v>219</v>
      </c>
      <c r="H828" s="248">
        <v>233.92599999999999</v>
      </c>
      <c r="I828" s="249"/>
      <c r="J828" s="250">
        <f>ROUND(I828*H828,2)</f>
        <v>0</v>
      </c>
      <c r="K828" s="246" t="s">
        <v>272</v>
      </c>
      <c r="L828" s="251"/>
      <c r="M828" s="252" t="s">
        <v>21</v>
      </c>
      <c r="N828" s="253" t="s">
        <v>45</v>
      </c>
      <c r="O828" s="68"/>
      <c r="P828" s="207">
        <f>O828*H828</f>
        <v>0</v>
      </c>
      <c r="Q828" s="207">
        <v>1.9E-3</v>
      </c>
      <c r="R828" s="207">
        <f>Q828*H828</f>
        <v>0.44445939999999995</v>
      </c>
      <c r="S828" s="207">
        <v>0</v>
      </c>
      <c r="T828" s="208">
        <f>S828*H828</f>
        <v>0</v>
      </c>
      <c r="U828" s="37"/>
      <c r="V828" s="37"/>
      <c r="W828" s="37"/>
      <c r="X828" s="37"/>
      <c r="Y828" s="37"/>
      <c r="Z828" s="37"/>
      <c r="AA828" s="37"/>
      <c r="AB828" s="37"/>
      <c r="AC828" s="37"/>
      <c r="AD828" s="37"/>
      <c r="AE828" s="37"/>
      <c r="AR828" s="209" t="s">
        <v>353</v>
      </c>
      <c r="AT828" s="209" t="s">
        <v>365</v>
      </c>
      <c r="AU828" s="209" t="s">
        <v>83</v>
      </c>
      <c r="AY828" s="19" t="s">
        <v>152</v>
      </c>
      <c r="BE828" s="210">
        <f>IF(N828="základní",J828,0)</f>
        <v>0</v>
      </c>
      <c r="BF828" s="210">
        <f>IF(N828="snížená",J828,0)</f>
        <v>0</v>
      </c>
      <c r="BG828" s="210">
        <f>IF(N828="zákl. přenesená",J828,0)</f>
        <v>0</v>
      </c>
      <c r="BH828" s="210">
        <f>IF(N828="sníž. přenesená",J828,0)</f>
        <v>0</v>
      </c>
      <c r="BI828" s="210">
        <f>IF(N828="nulová",J828,0)</f>
        <v>0</v>
      </c>
      <c r="BJ828" s="19" t="s">
        <v>81</v>
      </c>
      <c r="BK828" s="210">
        <f>ROUND(I828*H828,2)</f>
        <v>0</v>
      </c>
      <c r="BL828" s="19" t="s">
        <v>259</v>
      </c>
      <c r="BM828" s="209" t="s">
        <v>1098</v>
      </c>
    </row>
    <row r="829" spans="1:65" s="14" customFormat="1">
      <c r="B829" s="222"/>
      <c r="C829" s="223"/>
      <c r="D829" s="213" t="s">
        <v>161</v>
      </c>
      <c r="E829" s="224" t="s">
        <v>21</v>
      </c>
      <c r="F829" s="225" t="s">
        <v>1099</v>
      </c>
      <c r="G829" s="223"/>
      <c r="H829" s="226">
        <v>203.41399999999999</v>
      </c>
      <c r="I829" s="227"/>
      <c r="J829" s="223"/>
      <c r="K829" s="223"/>
      <c r="L829" s="228"/>
      <c r="M829" s="229"/>
      <c r="N829" s="230"/>
      <c r="O829" s="230"/>
      <c r="P829" s="230"/>
      <c r="Q829" s="230"/>
      <c r="R829" s="230"/>
      <c r="S829" s="230"/>
      <c r="T829" s="231"/>
      <c r="AT829" s="232" t="s">
        <v>161</v>
      </c>
      <c r="AU829" s="232" t="s">
        <v>83</v>
      </c>
      <c r="AV829" s="14" t="s">
        <v>83</v>
      </c>
      <c r="AW829" s="14" t="s">
        <v>36</v>
      </c>
      <c r="AX829" s="14" t="s">
        <v>81</v>
      </c>
      <c r="AY829" s="232" t="s">
        <v>152</v>
      </c>
    </row>
    <row r="830" spans="1:65" s="14" customFormat="1">
      <c r="B830" s="222"/>
      <c r="C830" s="223"/>
      <c r="D830" s="213" t="s">
        <v>161</v>
      </c>
      <c r="E830" s="223"/>
      <c r="F830" s="225" t="s">
        <v>1100</v>
      </c>
      <c r="G830" s="223"/>
      <c r="H830" s="226">
        <v>233.92599999999999</v>
      </c>
      <c r="I830" s="227"/>
      <c r="J830" s="223"/>
      <c r="K830" s="223"/>
      <c r="L830" s="228"/>
      <c r="M830" s="229"/>
      <c r="N830" s="230"/>
      <c r="O830" s="230"/>
      <c r="P830" s="230"/>
      <c r="Q830" s="230"/>
      <c r="R830" s="230"/>
      <c r="S830" s="230"/>
      <c r="T830" s="231"/>
      <c r="AT830" s="232" t="s">
        <v>161</v>
      </c>
      <c r="AU830" s="232" t="s">
        <v>83</v>
      </c>
      <c r="AV830" s="14" t="s">
        <v>83</v>
      </c>
      <c r="AW830" s="14" t="s">
        <v>4</v>
      </c>
      <c r="AX830" s="14" t="s">
        <v>81</v>
      </c>
      <c r="AY830" s="232" t="s">
        <v>152</v>
      </c>
    </row>
    <row r="831" spans="1:65" s="2" customFormat="1" ht="24" customHeight="1">
      <c r="A831" s="37"/>
      <c r="B831" s="38"/>
      <c r="C831" s="198" t="s">
        <v>1101</v>
      </c>
      <c r="D831" s="198" t="s">
        <v>154</v>
      </c>
      <c r="E831" s="199" t="s">
        <v>1102</v>
      </c>
      <c r="F831" s="200" t="s">
        <v>1103</v>
      </c>
      <c r="G831" s="201" t="s">
        <v>219</v>
      </c>
      <c r="H831" s="202">
        <v>203.41399999999999</v>
      </c>
      <c r="I831" s="203"/>
      <c r="J831" s="204">
        <f>ROUND(I831*H831,2)</f>
        <v>0</v>
      </c>
      <c r="K831" s="200" t="s">
        <v>158</v>
      </c>
      <c r="L831" s="42"/>
      <c r="M831" s="205" t="s">
        <v>21</v>
      </c>
      <c r="N831" s="206" t="s">
        <v>45</v>
      </c>
      <c r="O831" s="68"/>
      <c r="P831" s="207">
        <f>O831*H831</f>
        <v>0</v>
      </c>
      <c r="Q831" s="207">
        <v>0</v>
      </c>
      <c r="R831" s="207">
        <f>Q831*H831</f>
        <v>0</v>
      </c>
      <c r="S831" s="207">
        <v>0</v>
      </c>
      <c r="T831" s="208">
        <f>S831*H831</f>
        <v>0</v>
      </c>
      <c r="U831" s="37"/>
      <c r="V831" s="37"/>
      <c r="W831" s="37"/>
      <c r="X831" s="37"/>
      <c r="Y831" s="37"/>
      <c r="Z831" s="37"/>
      <c r="AA831" s="37"/>
      <c r="AB831" s="37"/>
      <c r="AC831" s="37"/>
      <c r="AD831" s="37"/>
      <c r="AE831" s="37"/>
      <c r="AR831" s="209" t="s">
        <v>259</v>
      </c>
      <c r="AT831" s="209" t="s">
        <v>154</v>
      </c>
      <c r="AU831" s="209" t="s">
        <v>83</v>
      </c>
      <c r="AY831" s="19" t="s">
        <v>152</v>
      </c>
      <c r="BE831" s="210">
        <f>IF(N831="základní",J831,0)</f>
        <v>0</v>
      </c>
      <c r="BF831" s="210">
        <f>IF(N831="snížená",J831,0)</f>
        <v>0</v>
      </c>
      <c r="BG831" s="210">
        <f>IF(N831="zákl. přenesená",J831,0)</f>
        <v>0</v>
      </c>
      <c r="BH831" s="210">
        <f>IF(N831="sníž. přenesená",J831,0)</f>
        <v>0</v>
      </c>
      <c r="BI831" s="210">
        <f>IF(N831="nulová",J831,0)</f>
        <v>0</v>
      </c>
      <c r="BJ831" s="19" t="s">
        <v>81</v>
      </c>
      <c r="BK831" s="210">
        <f>ROUND(I831*H831,2)</f>
        <v>0</v>
      </c>
      <c r="BL831" s="19" t="s">
        <v>259</v>
      </c>
      <c r="BM831" s="209" t="s">
        <v>1104</v>
      </c>
    </row>
    <row r="832" spans="1:65" s="13" customFormat="1">
      <c r="B832" s="211"/>
      <c r="C832" s="212"/>
      <c r="D832" s="213" t="s">
        <v>161</v>
      </c>
      <c r="E832" s="214" t="s">
        <v>21</v>
      </c>
      <c r="F832" s="215" t="s">
        <v>1092</v>
      </c>
      <c r="G832" s="212"/>
      <c r="H832" s="214" t="s">
        <v>21</v>
      </c>
      <c r="I832" s="216"/>
      <c r="J832" s="212"/>
      <c r="K832" s="212"/>
      <c r="L832" s="217"/>
      <c r="M832" s="218"/>
      <c r="N832" s="219"/>
      <c r="O832" s="219"/>
      <c r="P832" s="219"/>
      <c r="Q832" s="219"/>
      <c r="R832" s="219"/>
      <c r="S832" s="219"/>
      <c r="T832" s="220"/>
      <c r="AT832" s="221" t="s">
        <v>161</v>
      </c>
      <c r="AU832" s="221" t="s">
        <v>83</v>
      </c>
      <c r="AV832" s="13" t="s">
        <v>81</v>
      </c>
      <c r="AW832" s="13" t="s">
        <v>36</v>
      </c>
      <c r="AX832" s="13" t="s">
        <v>74</v>
      </c>
      <c r="AY832" s="221" t="s">
        <v>152</v>
      </c>
    </row>
    <row r="833" spans="1:65" s="14" customFormat="1" ht="22.5">
      <c r="B833" s="222"/>
      <c r="C833" s="223"/>
      <c r="D833" s="213" t="s">
        <v>161</v>
      </c>
      <c r="E833" s="224" t="s">
        <v>21</v>
      </c>
      <c r="F833" s="225" t="s">
        <v>1105</v>
      </c>
      <c r="G833" s="223"/>
      <c r="H833" s="226">
        <v>192.96899999999999</v>
      </c>
      <c r="I833" s="227"/>
      <c r="J833" s="223"/>
      <c r="K833" s="223"/>
      <c r="L833" s="228"/>
      <c r="M833" s="229"/>
      <c r="N833" s="230"/>
      <c r="O833" s="230"/>
      <c r="P833" s="230"/>
      <c r="Q833" s="230"/>
      <c r="R833" s="230"/>
      <c r="S833" s="230"/>
      <c r="T833" s="231"/>
      <c r="AT833" s="232" t="s">
        <v>161</v>
      </c>
      <c r="AU833" s="232" t="s">
        <v>83</v>
      </c>
      <c r="AV833" s="14" t="s">
        <v>83</v>
      </c>
      <c r="AW833" s="14" t="s">
        <v>36</v>
      </c>
      <c r="AX833" s="14" t="s">
        <v>74</v>
      </c>
      <c r="AY833" s="232" t="s">
        <v>152</v>
      </c>
    </row>
    <row r="834" spans="1:65" s="14" customFormat="1">
      <c r="B834" s="222"/>
      <c r="C834" s="223"/>
      <c r="D834" s="213" t="s">
        <v>161</v>
      </c>
      <c r="E834" s="224" t="s">
        <v>21</v>
      </c>
      <c r="F834" s="225" t="s">
        <v>1094</v>
      </c>
      <c r="G834" s="223"/>
      <c r="H834" s="226">
        <v>10.445</v>
      </c>
      <c r="I834" s="227"/>
      <c r="J834" s="223"/>
      <c r="K834" s="223"/>
      <c r="L834" s="228"/>
      <c r="M834" s="229"/>
      <c r="N834" s="230"/>
      <c r="O834" s="230"/>
      <c r="P834" s="230"/>
      <c r="Q834" s="230"/>
      <c r="R834" s="230"/>
      <c r="S834" s="230"/>
      <c r="T834" s="231"/>
      <c r="AT834" s="232" t="s">
        <v>161</v>
      </c>
      <c r="AU834" s="232" t="s">
        <v>83</v>
      </c>
      <c r="AV834" s="14" t="s">
        <v>83</v>
      </c>
      <c r="AW834" s="14" t="s">
        <v>36</v>
      </c>
      <c r="AX834" s="14" t="s">
        <v>74</v>
      </c>
      <c r="AY834" s="232" t="s">
        <v>152</v>
      </c>
    </row>
    <row r="835" spans="1:65" s="15" customFormat="1">
      <c r="B835" s="233"/>
      <c r="C835" s="234"/>
      <c r="D835" s="213" t="s">
        <v>161</v>
      </c>
      <c r="E835" s="235" t="s">
        <v>21</v>
      </c>
      <c r="F835" s="236" t="s">
        <v>184</v>
      </c>
      <c r="G835" s="234"/>
      <c r="H835" s="237">
        <v>203.41399999999999</v>
      </c>
      <c r="I835" s="238"/>
      <c r="J835" s="234"/>
      <c r="K835" s="234"/>
      <c r="L835" s="239"/>
      <c r="M835" s="240"/>
      <c r="N835" s="241"/>
      <c r="O835" s="241"/>
      <c r="P835" s="241"/>
      <c r="Q835" s="241"/>
      <c r="R835" s="241"/>
      <c r="S835" s="241"/>
      <c r="T835" s="242"/>
      <c r="AT835" s="243" t="s">
        <v>161</v>
      </c>
      <c r="AU835" s="243" t="s">
        <v>83</v>
      </c>
      <c r="AV835" s="15" t="s">
        <v>159</v>
      </c>
      <c r="AW835" s="15" t="s">
        <v>36</v>
      </c>
      <c r="AX835" s="15" t="s">
        <v>81</v>
      </c>
      <c r="AY835" s="243" t="s">
        <v>152</v>
      </c>
    </row>
    <row r="836" spans="1:65" s="2" customFormat="1" ht="24" customHeight="1">
      <c r="A836" s="37"/>
      <c r="B836" s="38"/>
      <c r="C836" s="244" t="s">
        <v>1106</v>
      </c>
      <c r="D836" s="244" t="s">
        <v>365</v>
      </c>
      <c r="E836" s="245" t="s">
        <v>1107</v>
      </c>
      <c r="F836" s="246" t="s">
        <v>1108</v>
      </c>
      <c r="G836" s="247" t="s">
        <v>219</v>
      </c>
      <c r="H836" s="248">
        <v>233.92599999999999</v>
      </c>
      <c r="I836" s="249"/>
      <c r="J836" s="250">
        <f>ROUND(I836*H836,2)</f>
        <v>0</v>
      </c>
      <c r="K836" s="246" t="s">
        <v>158</v>
      </c>
      <c r="L836" s="251"/>
      <c r="M836" s="252" t="s">
        <v>21</v>
      </c>
      <c r="N836" s="253" t="s">
        <v>45</v>
      </c>
      <c r="O836" s="68"/>
      <c r="P836" s="207">
        <f>O836*H836</f>
        <v>0</v>
      </c>
      <c r="Q836" s="207">
        <v>2.9999999999999997E-4</v>
      </c>
      <c r="R836" s="207">
        <f>Q836*H836</f>
        <v>7.0177799999999985E-2</v>
      </c>
      <c r="S836" s="207">
        <v>0</v>
      </c>
      <c r="T836" s="208">
        <f>S836*H836</f>
        <v>0</v>
      </c>
      <c r="U836" s="37"/>
      <c r="V836" s="37"/>
      <c r="W836" s="37"/>
      <c r="X836" s="37"/>
      <c r="Y836" s="37"/>
      <c r="Z836" s="37"/>
      <c r="AA836" s="37"/>
      <c r="AB836" s="37"/>
      <c r="AC836" s="37"/>
      <c r="AD836" s="37"/>
      <c r="AE836" s="37"/>
      <c r="AR836" s="209" t="s">
        <v>353</v>
      </c>
      <c r="AT836" s="209" t="s">
        <v>365</v>
      </c>
      <c r="AU836" s="209" t="s">
        <v>83</v>
      </c>
      <c r="AY836" s="19" t="s">
        <v>152</v>
      </c>
      <c r="BE836" s="210">
        <f>IF(N836="základní",J836,0)</f>
        <v>0</v>
      </c>
      <c r="BF836" s="210">
        <f>IF(N836="snížená",J836,0)</f>
        <v>0</v>
      </c>
      <c r="BG836" s="210">
        <f>IF(N836="zákl. přenesená",J836,0)</f>
        <v>0</v>
      </c>
      <c r="BH836" s="210">
        <f>IF(N836="sníž. přenesená",J836,0)</f>
        <v>0</v>
      </c>
      <c r="BI836" s="210">
        <f>IF(N836="nulová",J836,0)</f>
        <v>0</v>
      </c>
      <c r="BJ836" s="19" t="s">
        <v>81</v>
      </c>
      <c r="BK836" s="210">
        <f>ROUND(I836*H836,2)</f>
        <v>0</v>
      </c>
      <c r="BL836" s="19" t="s">
        <v>259</v>
      </c>
      <c r="BM836" s="209" t="s">
        <v>1109</v>
      </c>
    </row>
    <row r="837" spans="1:65" s="14" customFormat="1">
      <c r="B837" s="222"/>
      <c r="C837" s="223"/>
      <c r="D837" s="213" t="s">
        <v>161</v>
      </c>
      <c r="E837" s="224" t="s">
        <v>21</v>
      </c>
      <c r="F837" s="225" t="s">
        <v>1099</v>
      </c>
      <c r="G837" s="223"/>
      <c r="H837" s="226">
        <v>203.41399999999999</v>
      </c>
      <c r="I837" s="227"/>
      <c r="J837" s="223"/>
      <c r="K837" s="223"/>
      <c r="L837" s="228"/>
      <c r="M837" s="229"/>
      <c r="N837" s="230"/>
      <c r="O837" s="230"/>
      <c r="P837" s="230"/>
      <c r="Q837" s="230"/>
      <c r="R837" s="230"/>
      <c r="S837" s="230"/>
      <c r="T837" s="231"/>
      <c r="AT837" s="232" t="s">
        <v>161</v>
      </c>
      <c r="AU837" s="232" t="s">
        <v>83</v>
      </c>
      <c r="AV837" s="14" t="s">
        <v>83</v>
      </c>
      <c r="AW837" s="14" t="s">
        <v>36</v>
      </c>
      <c r="AX837" s="14" t="s">
        <v>81</v>
      </c>
      <c r="AY837" s="232" t="s">
        <v>152</v>
      </c>
    </row>
    <row r="838" spans="1:65" s="14" customFormat="1">
      <c r="B838" s="222"/>
      <c r="C838" s="223"/>
      <c r="D838" s="213" t="s">
        <v>161</v>
      </c>
      <c r="E838" s="223"/>
      <c r="F838" s="225" t="s">
        <v>1100</v>
      </c>
      <c r="G838" s="223"/>
      <c r="H838" s="226">
        <v>233.92599999999999</v>
      </c>
      <c r="I838" s="227"/>
      <c r="J838" s="223"/>
      <c r="K838" s="223"/>
      <c r="L838" s="228"/>
      <c r="M838" s="229"/>
      <c r="N838" s="230"/>
      <c r="O838" s="230"/>
      <c r="P838" s="230"/>
      <c r="Q838" s="230"/>
      <c r="R838" s="230"/>
      <c r="S838" s="230"/>
      <c r="T838" s="231"/>
      <c r="AT838" s="232" t="s">
        <v>161</v>
      </c>
      <c r="AU838" s="232" t="s">
        <v>83</v>
      </c>
      <c r="AV838" s="14" t="s">
        <v>83</v>
      </c>
      <c r="AW838" s="14" t="s">
        <v>4</v>
      </c>
      <c r="AX838" s="14" t="s">
        <v>81</v>
      </c>
      <c r="AY838" s="232" t="s">
        <v>152</v>
      </c>
    </row>
    <row r="839" spans="1:65" s="2" customFormat="1" ht="36" customHeight="1">
      <c r="A839" s="37"/>
      <c r="B839" s="38"/>
      <c r="C839" s="198" t="s">
        <v>1110</v>
      </c>
      <c r="D839" s="198" t="s">
        <v>154</v>
      </c>
      <c r="E839" s="199" t="s">
        <v>1111</v>
      </c>
      <c r="F839" s="200" t="s">
        <v>1112</v>
      </c>
      <c r="G839" s="201" t="s">
        <v>271</v>
      </c>
      <c r="H839" s="202">
        <v>319.69499999999999</v>
      </c>
      <c r="I839" s="203"/>
      <c r="J839" s="204">
        <f>ROUND(I839*H839,2)</f>
        <v>0</v>
      </c>
      <c r="K839" s="200" t="s">
        <v>158</v>
      </c>
      <c r="L839" s="42"/>
      <c r="M839" s="205" t="s">
        <v>21</v>
      </c>
      <c r="N839" s="206" t="s">
        <v>45</v>
      </c>
      <c r="O839" s="68"/>
      <c r="P839" s="207">
        <f>O839*H839</f>
        <v>0</v>
      </c>
      <c r="Q839" s="207">
        <v>0</v>
      </c>
      <c r="R839" s="207">
        <f>Q839*H839</f>
        <v>0</v>
      </c>
      <c r="S839" s="207">
        <v>0</v>
      </c>
      <c r="T839" s="208">
        <f>S839*H839</f>
        <v>0</v>
      </c>
      <c r="U839" s="37"/>
      <c r="V839" s="37"/>
      <c r="W839" s="37"/>
      <c r="X839" s="37"/>
      <c r="Y839" s="37"/>
      <c r="Z839" s="37"/>
      <c r="AA839" s="37"/>
      <c r="AB839" s="37"/>
      <c r="AC839" s="37"/>
      <c r="AD839" s="37"/>
      <c r="AE839" s="37"/>
      <c r="AR839" s="209" t="s">
        <v>259</v>
      </c>
      <c r="AT839" s="209" t="s">
        <v>154</v>
      </c>
      <c r="AU839" s="209" t="s">
        <v>83</v>
      </c>
      <c r="AY839" s="19" t="s">
        <v>152</v>
      </c>
      <c r="BE839" s="210">
        <f>IF(N839="základní",J839,0)</f>
        <v>0</v>
      </c>
      <c r="BF839" s="210">
        <f>IF(N839="snížená",J839,0)</f>
        <v>0</v>
      </c>
      <c r="BG839" s="210">
        <f>IF(N839="zákl. přenesená",J839,0)</f>
        <v>0</v>
      </c>
      <c r="BH839" s="210">
        <f>IF(N839="sníž. přenesená",J839,0)</f>
        <v>0</v>
      </c>
      <c r="BI839" s="210">
        <f>IF(N839="nulová",J839,0)</f>
        <v>0</v>
      </c>
      <c r="BJ839" s="19" t="s">
        <v>81</v>
      </c>
      <c r="BK839" s="210">
        <f>ROUND(I839*H839,2)</f>
        <v>0</v>
      </c>
      <c r="BL839" s="19" t="s">
        <v>259</v>
      </c>
      <c r="BM839" s="209" t="s">
        <v>1113</v>
      </c>
    </row>
    <row r="840" spans="1:65" s="13" customFormat="1">
      <c r="B840" s="211"/>
      <c r="C840" s="212"/>
      <c r="D840" s="213" t="s">
        <v>161</v>
      </c>
      <c r="E840" s="214" t="s">
        <v>21</v>
      </c>
      <c r="F840" s="215" t="s">
        <v>1114</v>
      </c>
      <c r="G840" s="212"/>
      <c r="H840" s="214" t="s">
        <v>21</v>
      </c>
      <c r="I840" s="216"/>
      <c r="J840" s="212"/>
      <c r="K840" s="212"/>
      <c r="L840" s="217"/>
      <c r="M840" s="218"/>
      <c r="N840" s="219"/>
      <c r="O840" s="219"/>
      <c r="P840" s="219"/>
      <c r="Q840" s="219"/>
      <c r="R840" s="219"/>
      <c r="S840" s="219"/>
      <c r="T840" s="220"/>
      <c r="AT840" s="221" t="s">
        <v>161</v>
      </c>
      <c r="AU840" s="221" t="s">
        <v>83</v>
      </c>
      <c r="AV840" s="13" t="s">
        <v>81</v>
      </c>
      <c r="AW840" s="13" t="s">
        <v>36</v>
      </c>
      <c r="AX840" s="13" t="s">
        <v>74</v>
      </c>
      <c r="AY840" s="221" t="s">
        <v>152</v>
      </c>
    </row>
    <row r="841" spans="1:65" s="14" customFormat="1">
      <c r="B841" s="222"/>
      <c r="C841" s="223"/>
      <c r="D841" s="213" t="s">
        <v>161</v>
      </c>
      <c r="E841" s="224" t="s">
        <v>21</v>
      </c>
      <c r="F841" s="225" t="s">
        <v>1115</v>
      </c>
      <c r="G841" s="223"/>
      <c r="H841" s="226">
        <v>311.89499999999998</v>
      </c>
      <c r="I841" s="227"/>
      <c r="J841" s="223"/>
      <c r="K841" s="223"/>
      <c r="L841" s="228"/>
      <c r="M841" s="229"/>
      <c r="N841" s="230"/>
      <c r="O841" s="230"/>
      <c r="P841" s="230"/>
      <c r="Q841" s="230"/>
      <c r="R841" s="230"/>
      <c r="S841" s="230"/>
      <c r="T841" s="231"/>
      <c r="AT841" s="232" t="s">
        <v>161</v>
      </c>
      <c r="AU841" s="232" t="s">
        <v>83</v>
      </c>
      <c r="AV841" s="14" t="s">
        <v>83</v>
      </c>
      <c r="AW841" s="14" t="s">
        <v>36</v>
      </c>
      <c r="AX841" s="14" t="s">
        <v>74</v>
      </c>
      <c r="AY841" s="232" t="s">
        <v>152</v>
      </c>
    </row>
    <row r="842" spans="1:65" s="14" customFormat="1">
      <c r="B842" s="222"/>
      <c r="C842" s="223"/>
      <c r="D842" s="213" t="s">
        <v>161</v>
      </c>
      <c r="E842" s="224" t="s">
        <v>21</v>
      </c>
      <c r="F842" s="225" t="s">
        <v>1116</v>
      </c>
      <c r="G842" s="223"/>
      <c r="H842" s="226">
        <v>7.8</v>
      </c>
      <c r="I842" s="227"/>
      <c r="J842" s="223"/>
      <c r="K842" s="223"/>
      <c r="L842" s="228"/>
      <c r="M842" s="229"/>
      <c r="N842" s="230"/>
      <c r="O842" s="230"/>
      <c r="P842" s="230"/>
      <c r="Q842" s="230"/>
      <c r="R842" s="230"/>
      <c r="S842" s="230"/>
      <c r="T842" s="231"/>
      <c r="AT842" s="232" t="s">
        <v>161</v>
      </c>
      <c r="AU842" s="232" t="s">
        <v>83</v>
      </c>
      <c r="AV842" s="14" t="s">
        <v>83</v>
      </c>
      <c r="AW842" s="14" t="s">
        <v>36</v>
      </c>
      <c r="AX842" s="14" t="s">
        <v>74</v>
      </c>
      <c r="AY842" s="232" t="s">
        <v>152</v>
      </c>
    </row>
    <row r="843" spans="1:65" s="15" customFormat="1">
      <c r="B843" s="233"/>
      <c r="C843" s="234"/>
      <c r="D843" s="213" t="s">
        <v>161</v>
      </c>
      <c r="E843" s="235" t="s">
        <v>21</v>
      </c>
      <c r="F843" s="236" t="s">
        <v>184</v>
      </c>
      <c r="G843" s="234"/>
      <c r="H843" s="237">
        <v>319.69499999999999</v>
      </c>
      <c r="I843" s="238"/>
      <c r="J843" s="234"/>
      <c r="K843" s="234"/>
      <c r="L843" s="239"/>
      <c r="M843" s="240"/>
      <c r="N843" s="241"/>
      <c r="O843" s="241"/>
      <c r="P843" s="241"/>
      <c r="Q843" s="241"/>
      <c r="R843" s="241"/>
      <c r="S843" s="241"/>
      <c r="T843" s="242"/>
      <c r="AT843" s="243" t="s">
        <v>161</v>
      </c>
      <c r="AU843" s="243" t="s">
        <v>83</v>
      </c>
      <c r="AV843" s="15" t="s">
        <v>159</v>
      </c>
      <c r="AW843" s="15" t="s">
        <v>36</v>
      </c>
      <c r="AX843" s="15" t="s">
        <v>81</v>
      </c>
      <c r="AY843" s="243" t="s">
        <v>152</v>
      </c>
    </row>
    <row r="844" spans="1:65" s="2" customFormat="1" ht="24" customHeight="1">
      <c r="A844" s="37"/>
      <c r="B844" s="38"/>
      <c r="C844" s="244" t="s">
        <v>1117</v>
      </c>
      <c r="D844" s="244" t="s">
        <v>365</v>
      </c>
      <c r="E844" s="245" t="s">
        <v>1118</v>
      </c>
      <c r="F844" s="246" t="s">
        <v>1119</v>
      </c>
      <c r="G844" s="247" t="s">
        <v>271</v>
      </c>
      <c r="H844" s="248">
        <v>326.089</v>
      </c>
      <c r="I844" s="249"/>
      <c r="J844" s="250">
        <f>ROUND(I844*H844,2)</f>
        <v>0</v>
      </c>
      <c r="K844" s="246" t="s">
        <v>158</v>
      </c>
      <c r="L844" s="251"/>
      <c r="M844" s="252" t="s">
        <v>21</v>
      </c>
      <c r="N844" s="253" t="s">
        <v>45</v>
      </c>
      <c r="O844" s="68"/>
      <c r="P844" s="207">
        <f>O844*H844</f>
        <v>0</v>
      </c>
      <c r="Q844" s="207">
        <v>5.0000000000000001E-4</v>
      </c>
      <c r="R844" s="207">
        <f>Q844*H844</f>
        <v>0.16304450000000001</v>
      </c>
      <c r="S844" s="207">
        <v>0</v>
      </c>
      <c r="T844" s="208">
        <f>S844*H844</f>
        <v>0</v>
      </c>
      <c r="U844" s="37"/>
      <c r="V844" s="37"/>
      <c r="W844" s="37"/>
      <c r="X844" s="37"/>
      <c r="Y844" s="37"/>
      <c r="Z844" s="37"/>
      <c r="AA844" s="37"/>
      <c r="AB844" s="37"/>
      <c r="AC844" s="37"/>
      <c r="AD844" s="37"/>
      <c r="AE844" s="37"/>
      <c r="AR844" s="209" t="s">
        <v>353</v>
      </c>
      <c r="AT844" s="209" t="s">
        <v>365</v>
      </c>
      <c r="AU844" s="209" t="s">
        <v>83</v>
      </c>
      <c r="AY844" s="19" t="s">
        <v>152</v>
      </c>
      <c r="BE844" s="210">
        <f>IF(N844="základní",J844,0)</f>
        <v>0</v>
      </c>
      <c r="BF844" s="210">
        <f>IF(N844="snížená",J844,0)</f>
        <v>0</v>
      </c>
      <c r="BG844" s="210">
        <f>IF(N844="zákl. přenesená",J844,0)</f>
        <v>0</v>
      </c>
      <c r="BH844" s="210">
        <f>IF(N844="sníž. přenesená",J844,0)</f>
        <v>0</v>
      </c>
      <c r="BI844" s="210">
        <f>IF(N844="nulová",J844,0)</f>
        <v>0</v>
      </c>
      <c r="BJ844" s="19" t="s">
        <v>81</v>
      </c>
      <c r="BK844" s="210">
        <f>ROUND(I844*H844,2)</f>
        <v>0</v>
      </c>
      <c r="BL844" s="19" t="s">
        <v>259</v>
      </c>
      <c r="BM844" s="209" t="s">
        <v>1120</v>
      </c>
    </row>
    <row r="845" spans="1:65" s="14" customFormat="1">
      <c r="B845" s="222"/>
      <c r="C845" s="223"/>
      <c r="D845" s="213" t="s">
        <v>161</v>
      </c>
      <c r="E845" s="224" t="s">
        <v>21</v>
      </c>
      <c r="F845" s="225" t="s">
        <v>1121</v>
      </c>
      <c r="G845" s="223"/>
      <c r="H845" s="226">
        <v>319.69499999999999</v>
      </c>
      <c r="I845" s="227"/>
      <c r="J845" s="223"/>
      <c r="K845" s="223"/>
      <c r="L845" s="228"/>
      <c r="M845" s="229"/>
      <c r="N845" s="230"/>
      <c r="O845" s="230"/>
      <c r="P845" s="230"/>
      <c r="Q845" s="230"/>
      <c r="R845" s="230"/>
      <c r="S845" s="230"/>
      <c r="T845" s="231"/>
      <c r="AT845" s="232" t="s">
        <v>161</v>
      </c>
      <c r="AU845" s="232" t="s">
        <v>83</v>
      </c>
      <c r="AV845" s="14" t="s">
        <v>83</v>
      </c>
      <c r="AW845" s="14" t="s">
        <v>36</v>
      </c>
      <c r="AX845" s="14" t="s">
        <v>81</v>
      </c>
      <c r="AY845" s="232" t="s">
        <v>152</v>
      </c>
    </row>
    <row r="846" spans="1:65" s="14" customFormat="1">
      <c r="B846" s="222"/>
      <c r="C846" s="223"/>
      <c r="D846" s="213" t="s">
        <v>161</v>
      </c>
      <c r="E846" s="223"/>
      <c r="F846" s="225" t="s">
        <v>1122</v>
      </c>
      <c r="G846" s="223"/>
      <c r="H846" s="226">
        <v>326.089</v>
      </c>
      <c r="I846" s="227"/>
      <c r="J846" s="223"/>
      <c r="K846" s="223"/>
      <c r="L846" s="228"/>
      <c r="M846" s="229"/>
      <c r="N846" s="230"/>
      <c r="O846" s="230"/>
      <c r="P846" s="230"/>
      <c r="Q846" s="230"/>
      <c r="R846" s="230"/>
      <c r="S846" s="230"/>
      <c r="T846" s="231"/>
      <c r="AT846" s="232" t="s">
        <v>161</v>
      </c>
      <c r="AU846" s="232" t="s">
        <v>83</v>
      </c>
      <c r="AV846" s="14" t="s">
        <v>83</v>
      </c>
      <c r="AW846" s="14" t="s">
        <v>4</v>
      </c>
      <c r="AX846" s="14" t="s">
        <v>81</v>
      </c>
      <c r="AY846" s="232" t="s">
        <v>152</v>
      </c>
    </row>
    <row r="847" spans="1:65" s="2" customFormat="1" ht="48" customHeight="1">
      <c r="A847" s="37"/>
      <c r="B847" s="38"/>
      <c r="C847" s="198" t="s">
        <v>1123</v>
      </c>
      <c r="D847" s="198" t="s">
        <v>154</v>
      </c>
      <c r="E847" s="199" t="s">
        <v>1124</v>
      </c>
      <c r="F847" s="200" t="s">
        <v>1125</v>
      </c>
      <c r="G847" s="201" t="s">
        <v>212</v>
      </c>
      <c r="H847" s="202">
        <v>5</v>
      </c>
      <c r="I847" s="203"/>
      <c r="J847" s="204">
        <f>ROUND(I847*H847,2)</f>
        <v>0</v>
      </c>
      <c r="K847" s="200" t="s">
        <v>272</v>
      </c>
      <c r="L847" s="42"/>
      <c r="M847" s="205" t="s">
        <v>21</v>
      </c>
      <c r="N847" s="206" t="s">
        <v>45</v>
      </c>
      <c r="O847" s="68"/>
      <c r="P847" s="207">
        <f>O847*H847</f>
        <v>0</v>
      </c>
      <c r="Q847" s="207">
        <v>0</v>
      </c>
      <c r="R847" s="207">
        <f>Q847*H847</f>
        <v>0</v>
      </c>
      <c r="S847" s="207">
        <v>0</v>
      </c>
      <c r="T847" s="208">
        <f>S847*H847</f>
        <v>0</v>
      </c>
      <c r="U847" s="37"/>
      <c r="V847" s="37"/>
      <c r="W847" s="37"/>
      <c r="X847" s="37"/>
      <c r="Y847" s="37"/>
      <c r="Z847" s="37"/>
      <c r="AA847" s="37"/>
      <c r="AB847" s="37"/>
      <c r="AC847" s="37"/>
      <c r="AD847" s="37"/>
      <c r="AE847" s="37"/>
      <c r="AR847" s="209" t="s">
        <v>259</v>
      </c>
      <c r="AT847" s="209" t="s">
        <v>154</v>
      </c>
      <c r="AU847" s="209" t="s">
        <v>83</v>
      </c>
      <c r="AY847" s="19" t="s">
        <v>152</v>
      </c>
      <c r="BE847" s="210">
        <f>IF(N847="základní",J847,0)</f>
        <v>0</v>
      </c>
      <c r="BF847" s="210">
        <f>IF(N847="snížená",J847,0)</f>
        <v>0</v>
      </c>
      <c r="BG847" s="210">
        <f>IF(N847="zákl. přenesená",J847,0)</f>
        <v>0</v>
      </c>
      <c r="BH847" s="210">
        <f>IF(N847="sníž. přenesená",J847,0)</f>
        <v>0</v>
      </c>
      <c r="BI847" s="210">
        <f>IF(N847="nulová",J847,0)</f>
        <v>0</v>
      </c>
      <c r="BJ847" s="19" t="s">
        <v>81</v>
      </c>
      <c r="BK847" s="210">
        <f>ROUND(I847*H847,2)</f>
        <v>0</v>
      </c>
      <c r="BL847" s="19" t="s">
        <v>259</v>
      </c>
      <c r="BM847" s="209" t="s">
        <v>1126</v>
      </c>
    </row>
    <row r="848" spans="1:65" s="13" customFormat="1">
      <c r="B848" s="211"/>
      <c r="C848" s="212"/>
      <c r="D848" s="213" t="s">
        <v>161</v>
      </c>
      <c r="E848" s="214" t="s">
        <v>21</v>
      </c>
      <c r="F848" s="215" t="s">
        <v>1127</v>
      </c>
      <c r="G848" s="212"/>
      <c r="H848" s="214" t="s">
        <v>21</v>
      </c>
      <c r="I848" s="216"/>
      <c r="J848" s="212"/>
      <c r="K848" s="212"/>
      <c r="L848" s="217"/>
      <c r="M848" s="218"/>
      <c r="N848" s="219"/>
      <c r="O848" s="219"/>
      <c r="P848" s="219"/>
      <c r="Q848" s="219"/>
      <c r="R848" s="219"/>
      <c r="S848" s="219"/>
      <c r="T848" s="220"/>
      <c r="AT848" s="221" t="s">
        <v>161</v>
      </c>
      <c r="AU848" s="221" t="s">
        <v>83</v>
      </c>
      <c r="AV848" s="13" t="s">
        <v>81</v>
      </c>
      <c r="AW848" s="13" t="s">
        <v>36</v>
      </c>
      <c r="AX848" s="13" t="s">
        <v>74</v>
      </c>
      <c r="AY848" s="221" t="s">
        <v>152</v>
      </c>
    </row>
    <row r="849" spans="1:65" s="14" customFormat="1">
      <c r="B849" s="222"/>
      <c r="C849" s="223"/>
      <c r="D849" s="213" t="s">
        <v>161</v>
      </c>
      <c r="E849" s="224" t="s">
        <v>21</v>
      </c>
      <c r="F849" s="225" t="s">
        <v>1128</v>
      </c>
      <c r="G849" s="223"/>
      <c r="H849" s="226">
        <v>2</v>
      </c>
      <c r="I849" s="227"/>
      <c r="J849" s="223"/>
      <c r="K849" s="223"/>
      <c r="L849" s="228"/>
      <c r="M849" s="229"/>
      <c r="N849" s="230"/>
      <c r="O849" s="230"/>
      <c r="P849" s="230"/>
      <c r="Q849" s="230"/>
      <c r="R849" s="230"/>
      <c r="S849" s="230"/>
      <c r="T849" s="231"/>
      <c r="AT849" s="232" t="s">
        <v>161</v>
      </c>
      <c r="AU849" s="232" t="s">
        <v>83</v>
      </c>
      <c r="AV849" s="14" t="s">
        <v>83</v>
      </c>
      <c r="AW849" s="14" t="s">
        <v>36</v>
      </c>
      <c r="AX849" s="14" t="s">
        <v>74</v>
      </c>
      <c r="AY849" s="232" t="s">
        <v>152</v>
      </c>
    </row>
    <row r="850" spans="1:65" s="14" customFormat="1">
      <c r="B850" s="222"/>
      <c r="C850" s="223"/>
      <c r="D850" s="213" t="s">
        <v>161</v>
      </c>
      <c r="E850" s="224" t="s">
        <v>21</v>
      </c>
      <c r="F850" s="225" t="s">
        <v>1129</v>
      </c>
      <c r="G850" s="223"/>
      <c r="H850" s="226">
        <v>2</v>
      </c>
      <c r="I850" s="227"/>
      <c r="J850" s="223"/>
      <c r="K850" s="223"/>
      <c r="L850" s="228"/>
      <c r="M850" s="229"/>
      <c r="N850" s="230"/>
      <c r="O850" s="230"/>
      <c r="P850" s="230"/>
      <c r="Q850" s="230"/>
      <c r="R850" s="230"/>
      <c r="S850" s="230"/>
      <c r="T850" s="231"/>
      <c r="AT850" s="232" t="s">
        <v>161</v>
      </c>
      <c r="AU850" s="232" t="s">
        <v>83</v>
      </c>
      <c r="AV850" s="14" t="s">
        <v>83</v>
      </c>
      <c r="AW850" s="14" t="s">
        <v>36</v>
      </c>
      <c r="AX850" s="14" t="s">
        <v>74</v>
      </c>
      <c r="AY850" s="232" t="s">
        <v>152</v>
      </c>
    </row>
    <row r="851" spans="1:65" s="14" customFormat="1">
      <c r="B851" s="222"/>
      <c r="C851" s="223"/>
      <c r="D851" s="213" t="s">
        <v>161</v>
      </c>
      <c r="E851" s="224" t="s">
        <v>21</v>
      </c>
      <c r="F851" s="225" t="s">
        <v>1130</v>
      </c>
      <c r="G851" s="223"/>
      <c r="H851" s="226">
        <v>1</v>
      </c>
      <c r="I851" s="227"/>
      <c r="J851" s="223"/>
      <c r="K851" s="223"/>
      <c r="L851" s="228"/>
      <c r="M851" s="229"/>
      <c r="N851" s="230"/>
      <c r="O851" s="230"/>
      <c r="P851" s="230"/>
      <c r="Q851" s="230"/>
      <c r="R851" s="230"/>
      <c r="S851" s="230"/>
      <c r="T851" s="231"/>
      <c r="AT851" s="232" t="s">
        <v>161</v>
      </c>
      <c r="AU851" s="232" t="s">
        <v>83</v>
      </c>
      <c r="AV851" s="14" t="s">
        <v>83</v>
      </c>
      <c r="AW851" s="14" t="s">
        <v>36</v>
      </c>
      <c r="AX851" s="14" t="s">
        <v>74</v>
      </c>
      <c r="AY851" s="232" t="s">
        <v>152</v>
      </c>
    </row>
    <row r="852" spans="1:65" s="15" customFormat="1">
      <c r="B852" s="233"/>
      <c r="C852" s="234"/>
      <c r="D852" s="213" t="s">
        <v>161</v>
      </c>
      <c r="E852" s="235" t="s">
        <v>21</v>
      </c>
      <c r="F852" s="236" t="s">
        <v>184</v>
      </c>
      <c r="G852" s="234"/>
      <c r="H852" s="237">
        <v>5</v>
      </c>
      <c r="I852" s="238"/>
      <c r="J852" s="234"/>
      <c r="K852" s="234"/>
      <c r="L852" s="239"/>
      <c r="M852" s="240"/>
      <c r="N852" s="241"/>
      <c r="O852" s="241"/>
      <c r="P852" s="241"/>
      <c r="Q852" s="241"/>
      <c r="R852" s="241"/>
      <c r="S852" s="241"/>
      <c r="T852" s="242"/>
      <c r="AT852" s="243" t="s">
        <v>161</v>
      </c>
      <c r="AU852" s="243" t="s">
        <v>83</v>
      </c>
      <c r="AV852" s="15" t="s">
        <v>159</v>
      </c>
      <c r="AW852" s="15" t="s">
        <v>36</v>
      </c>
      <c r="AX852" s="15" t="s">
        <v>81</v>
      </c>
      <c r="AY852" s="243" t="s">
        <v>152</v>
      </c>
    </row>
    <row r="853" spans="1:65" s="2" customFormat="1" ht="36" customHeight="1">
      <c r="A853" s="37"/>
      <c r="B853" s="38"/>
      <c r="C853" s="198" t="s">
        <v>1131</v>
      </c>
      <c r="D853" s="198" t="s">
        <v>154</v>
      </c>
      <c r="E853" s="199" t="s">
        <v>1132</v>
      </c>
      <c r="F853" s="200" t="s">
        <v>1133</v>
      </c>
      <c r="G853" s="201" t="s">
        <v>1084</v>
      </c>
      <c r="H853" s="265"/>
      <c r="I853" s="203"/>
      <c r="J853" s="204">
        <f>ROUND(I853*H853,2)</f>
        <v>0</v>
      </c>
      <c r="K853" s="200" t="s">
        <v>158</v>
      </c>
      <c r="L853" s="42"/>
      <c r="M853" s="205" t="s">
        <v>21</v>
      </c>
      <c r="N853" s="206" t="s">
        <v>45</v>
      </c>
      <c r="O853" s="68"/>
      <c r="P853" s="207">
        <f>O853*H853</f>
        <v>0</v>
      </c>
      <c r="Q853" s="207">
        <v>0</v>
      </c>
      <c r="R853" s="207">
        <f>Q853*H853</f>
        <v>0</v>
      </c>
      <c r="S853" s="207">
        <v>0</v>
      </c>
      <c r="T853" s="208">
        <f>S853*H853</f>
        <v>0</v>
      </c>
      <c r="U853" s="37"/>
      <c r="V853" s="37"/>
      <c r="W853" s="37"/>
      <c r="X853" s="37"/>
      <c r="Y853" s="37"/>
      <c r="Z853" s="37"/>
      <c r="AA853" s="37"/>
      <c r="AB853" s="37"/>
      <c r="AC853" s="37"/>
      <c r="AD853" s="37"/>
      <c r="AE853" s="37"/>
      <c r="AR853" s="209" t="s">
        <v>259</v>
      </c>
      <c r="AT853" s="209" t="s">
        <v>154</v>
      </c>
      <c r="AU853" s="209" t="s">
        <v>83</v>
      </c>
      <c r="AY853" s="19" t="s">
        <v>152</v>
      </c>
      <c r="BE853" s="210">
        <f>IF(N853="základní",J853,0)</f>
        <v>0</v>
      </c>
      <c r="BF853" s="210">
        <f>IF(N853="snížená",J853,0)</f>
        <v>0</v>
      </c>
      <c r="BG853" s="210">
        <f>IF(N853="zákl. přenesená",J853,0)</f>
        <v>0</v>
      </c>
      <c r="BH853" s="210">
        <f>IF(N853="sníž. přenesená",J853,0)</f>
        <v>0</v>
      </c>
      <c r="BI853" s="210">
        <f>IF(N853="nulová",J853,0)</f>
        <v>0</v>
      </c>
      <c r="BJ853" s="19" t="s">
        <v>81</v>
      </c>
      <c r="BK853" s="210">
        <f>ROUND(I853*H853,2)</f>
        <v>0</v>
      </c>
      <c r="BL853" s="19" t="s">
        <v>259</v>
      </c>
      <c r="BM853" s="209" t="s">
        <v>1134</v>
      </c>
    </row>
    <row r="854" spans="1:65" s="12" customFormat="1" ht="22.9" customHeight="1">
      <c r="B854" s="182"/>
      <c r="C854" s="183"/>
      <c r="D854" s="184" t="s">
        <v>73</v>
      </c>
      <c r="E854" s="196" t="s">
        <v>1135</v>
      </c>
      <c r="F854" s="196" t="s">
        <v>1136</v>
      </c>
      <c r="G854" s="183"/>
      <c r="H854" s="183"/>
      <c r="I854" s="186"/>
      <c r="J854" s="197">
        <f>BK854</f>
        <v>0</v>
      </c>
      <c r="K854" s="183"/>
      <c r="L854" s="188"/>
      <c r="M854" s="189"/>
      <c r="N854" s="190"/>
      <c r="O854" s="190"/>
      <c r="P854" s="191">
        <f>SUM(P855:P916)</f>
        <v>0</v>
      </c>
      <c r="Q854" s="190"/>
      <c r="R854" s="191">
        <f>SUM(R855:R916)</f>
        <v>1.9853409400000002</v>
      </c>
      <c r="S854" s="190"/>
      <c r="T854" s="192">
        <f>SUM(T855:T916)</f>
        <v>0</v>
      </c>
      <c r="AR854" s="193" t="s">
        <v>83</v>
      </c>
      <c r="AT854" s="194" t="s">
        <v>73</v>
      </c>
      <c r="AU854" s="194" t="s">
        <v>81</v>
      </c>
      <c r="AY854" s="193" t="s">
        <v>152</v>
      </c>
      <c r="BK854" s="195">
        <f>SUM(BK855:BK916)</f>
        <v>0</v>
      </c>
    </row>
    <row r="855" spans="1:65" s="2" customFormat="1" ht="36" customHeight="1">
      <c r="A855" s="37"/>
      <c r="B855" s="38"/>
      <c r="C855" s="198" t="s">
        <v>1137</v>
      </c>
      <c r="D855" s="198" t="s">
        <v>154</v>
      </c>
      <c r="E855" s="199" t="s">
        <v>1138</v>
      </c>
      <c r="F855" s="200" t="s">
        <v>1139</v>
      </c>
      <c r="G855" s="201" t="s">
        <v>219</v>
      </c>
      <c r="H855" s="202">
        <v>94.9</v>
      </c>
      <c r="I855" s="203"/>
      <c r="J855" s="204">
        <f>ROUND(I855*H855,2)</f>
        <v>0</v>
      </c>
      <c r="K855" s="200" t="s">
        <v>158</v>
      </c>
      <c r="L855" s="42"/>
      <c r="M855" s="205" t="s">
        <v>21</v>
      </c>
      <c r="N855" s="206" t="s">
        <v>45</v>
      </c>
      <c r="O855" s="68"/>
      <c r="P855" s="207">
        <f>O855*H855</f>
        <v>0</v>
      </c>
      <c r="Q855" s="207">
        <v>0</v>
      </c>
      <c r="R855" s="207">
        <f>Q855*H855</f>
        <v>0</v>
      </c>
      <c r="S855" s="207">
        <v>0</v>
      </c>
      <c r="T855" s="208">
        <f>S855*H855</f>
        <v>0</v>
      </c>
      <c r="U855" s="37"/>
      <c r="V855" s="37"/>
      <c r="W855" s="37"/>
      <c r="X855" s="37"/>
      <c r="Y855" s="37"/>
      <c r="Z855" s="37"/>
      <c r="AA855" s="37"/>
      <c r="AB855" s="37"/>
      <c r="AC855" s="37"/>
      <c r="AD855" s="37"/>
      <c r="AE855" s="37"/>
      <c r="AR855" s="209" t="s">
        <v>259</v>
      </c>
      <c r="AT855" s="209" t="s">
        <v>154</v>
      </c>
      <c r="AU855" s="209" t="s">
        <v>83</v>
      </c>
      <c r="AY855" s="19" t="s">
        <v>152</v>
      </c>
      <c r="BE855" s="210">
        <f>IF(N855="základní",J855,0)</f>
        <v>0</v>
      </c>
      <c r="BF855" s="210">
        <f>IF(N855="snížená",J855,0)</f>
        <v>0</v>
      </c>
      <c r="BG855" s="210">
        <f>IF(N855="zákl. přenesená",J855,0)</f>
        <v>0</v>
      </c>
      <c r="BH855" s="210">
        <f>IF(N855="sníž. přenesená",J855,0)</f>
        <v>0</v>
      </c>
      <c r="BI855" s="210">
        <f>IF(N855="nulová",J855,0)</f>
        <v>0</v>
      </c>
      <c r="BJ855" s="19" t="s">
        <v>81</v>
      </c>
      <c r="BK855" s="210">
        <f>ROUND(I855*H855,2)</f>
        <v>0</v>
      </c>
      <c r="BL855" s="19" t="s">
        <v>259</v>
      </c>
      <c r="BM855" s="209" t="s">
        <v>1140</v>
      </c>
    </row>
    <row r="856" spans="1:65" s="13" customFormat="1">
      <c r="B856" s="211"/>
      <c r="C856" s="212"/>
      <c r="D856" s="213" t="s">
        <v>161</v>
      </c>
      <c r="E856" s="214" t="s">
        <v>21</v>
      </c>
      <c r="F856" s="215" t="s">
        <v>341</v>
      </c>
      <c r="G856" s="212"/>
      <c r="H856" s="214" t="s">
        <v>21</v>
      </c>
      <c r="I856" s="216"/>
      <c r="J856" s="212"/>
      <c r="K856" s="212"/>
      <c r="L856" s="217"/>
      <c r="M856" s="218"/>
      <c r="N856" s="219"/>
      <c r="O856" s="219"/>
      <c r="P856" s="219"/>
      <c r="Q856" s="219"/>
      <c r="R856" s="219"/>
      <c r="S856" s="219"/>
      <c r="T856" s="220"/>
      <c r="AT856" s="221" t="s">
        <v>161</v>
      </c>
      <c r="AU856" s="221" t="s">
        <v>83</v>
      </c>
      <c r="AV856" s="13" t="s">
        <v>81</v>
      </c>
      <c r="AW856" s="13" t="s">
        <v>36</v>
      </c>
      <c r="AX856" s="13" t="s">
        <v>74</v>
      </c>
      <c r="AY856" s="221" t="s">
        <v>152</v>
      </c>
    </row>
    <row r="857" spans="1:65" s="13" customFormat="1">
      <c r="B857" s="211"/>
      <c r="C857" s="212"/>
      <c r="D857" s="213" t="s">
        <v>161</v>
      </c>
      <c r="E857" s="214" t="s">
        <v>21</v>
      </c>
      <c r="F857" s="215" t="s">
        <v>1141</v>
      </c>
      <c r="G857" s="212"/>
      <c r="H857" s="214" t="s">
        <v>21</v>
      </c>
      <c r="I857" s="216"/>
      <c r="J857" s="212"/>
      <c r="K857" s="212"/>
      <c r="L857" s="217"/>
      <c r="M857" s="218"/>
      <c r="N857" s="219"/>
      <c r="O857" s="219"/>
      <c r="P857" s="219"/>
      <c r="Q857" s="219"/>
      <c r="R857" s="219"/>
      <c r="S857" s="219"/>
      <c r="T857" s="220"/>
      <c r="AT857" s="221" t="s">
        <v>161</v>
      </c>
      <c r="AU857" s="221" t="s">
        <v>83</v>
      </c>
      <c r="AV857" s="13" t="s">
        <v>81</v>
      </c>
      <c r="AW857" s="13" t="s">
        <v>36</v>
      </c>
      <c r="AX857" s="13" t="s">
        <v>74</v>
      </c>
      <c r="AY857" s="221" t="s">
        <v>152</v>
      </c>
    </row>
    <row r="858" spans="1:65" s="14" customFormat="1">
      <c r="B858" s="222"/>
      <c r="C858" s="223"/>
      <c r="D858" s="213" t="s">
        <v>161</v>
      </c>
      <c r="E858" s="224" t="s">
        <v>21</v>
      </c>
      <c r="F858" s="225" t="s">
        <v>1142</v>
      </c>
      <c r="G858" s="223"/>
      <c r="H858" s="226">
        <v>16.399999999999999</v>
      </c>
      <c r="I858" s="227"/>
      <c r="J858" s="223"/>
      <c r="K858" s="223"/>
      <c r="L858" s="228"/>
      <c r="M858" s="229"/>
      <c r="N858" s="230"/>
      <c r="O858" s="230"/>
      <c r="P858" s="230"/>
      <c r="Q858" s="230"/>
      <c r="R858" s="230"/>
      <c r="S858" s="230"/>
      <c r="T858" s="231"/>
      <c r="AT858" s="232" t="s">
        <v>161</v>
      </c>
      <c r="AU858" s="232" t="s">
        <v>83</v>
      </c>
      <c r="AV858" s="14" t="s">
        <v>83</v>
      </c>
      <c r="AW858" s="14" t="s">
        <v>36</v>
      </c>
      <c r="AX858" s="14" t="s">
        <v>74</v>
      </c>
      <c r="AY858" s="232" t="s">
        <v>152</v>
      </c>
    </row>
    <row r="859" spans="1:65" s="14" customFormat="1">
      <c r="B859" s="222"/>
      <c r="C859" s="223"/>
      <c r="D859" s="213" t="s">
        <v>161</v>
      </c>
      <c r="E859" s="224" t="s">
        <v>21</v>
      </c>
      <c r="F859" s="225" t="s">
        <v>1143</v>
      </c>
      <c r="G859" s="223"/>
      <c r="H859" s="226">
        <v>28.7</v>
      </c>
      <c r="I859" s="227"/>
      <c r="J859" s="223"/>
      <c r="K859" s="223"/>
      <c r="L859" s="228"/>
      <c r="M859" s="229"/>
      <c r="N859" s="230"/>
      <c r="O859" s="230"/>
      <c r="P859" s="230"/>
      <c r="Q859" s="230"/>
      <c r="R859" s="230"/>
      <c r="S859" s="230"/>
      <c r="T859" s="231"/>
      <c r="AT859" s="232" t="s">
        <v>161</v>
      </c>
      <c r="AU859" s="232" t="s">
        <v>83</v>
      </c>
      <c r="AV859" s="14" t="s">
        <v>83</v>
      </c>
      <c r="AW859" s="14" t="s">
        <v>36</v>
      </c>
      <c r="AX859" s="14" t="s">
        <v>74</v>
      </c>
      <c r="AY859" s="232" t="s">
        <v>152</v>
      </c>
    </row>
    <row r="860" spans="1:65" s="14" customFormat="1">
      <c r="B860" s="222"/>
      <c r="C860" s="223"/>
      <c r="D860" s="213" t="s">
        <v>161</v>
      </c>
      <c r="E860" s="224" t="s">
        <v>21</v>
      </c>
      <c r="F860" s="225" t="s">
        <v>1144</v>
      </c>
      <c r="G860" s="223"/>
      <c r="H860" s="226">
        <v>3.6</v>
      </c>
      <c r="I860" s="227"/>
      <c r="J860" s="223"/>
      <c r="K860" s="223"/>
      <c r="L860" s="228"/>
      <c r="M860" s="229"/>
      <c r="N860" s="230"/>
      <c r="O860" s="230"/>
      <c r="P860" s="230"/>
      <c r="Q860" s="230"/>
      <c r="R860" s="230"/>
      <c r="S860" s="230"/>
      <c r="T860" s="231"/>
      <c r="AT860" s="232" t="s">
        <v>161</v>
      </c>
      <c r="AU860" s="232" t="s">
        <v>83</v>
      </c>
      <c r="AV860" s="14" t="s">
        <v>83</v>
      </c>
      <c r="AW860" s="14" t="s">
        <v>36</v>
      </c>
      <c r="AX860" s="14" t="s">
        <v>74</v>
      </c>
      <c r="AY860" s="232" t="s">
        <v>152</v>
      </c>
    </row>
    <row r="861" spans="1:65" s="13" customFormat="1">
      <c r="B861" s="211"/>
      <c r="C861" s="212"/>
      <c r="D861" s="213" t="s">
        <v>161</v>
      </c>
      <c r="E861" s="214" t="s">
        <v>21</v>
      </c>
      <c r="F861" s="215" t="s">
        <v>1145</v>
      </c>
      <c r="G861" s="212"/>
      <c r="H861" s="214" t="s">
        <v>21</v>
      </c>
      <c r="I861" s="216"/>
      <c r="J861" s="212"/>
      <c r="K861" s="212"/>
      <c r="L861" s="217"/>
      <c r="M861" s="218"/>
      <c r="N861" s="219"/>
      <c r="O861" s="219"/>
      <c r="P861" s="219"/>
      <c r="Q861" s="219"/>
      <c r="R861" s="219"/>
      <c r="S861" s="219"/>
      <c r="T861" s="220"/>
      <c r="AT861" s="221" t="s">
        <v>161</v>
      </c>
      <c r="AU861" s="221" t="s">
        <v>83</v>
      </c>
      <c r="AV861" s="13" t="s">
        <v>81</v>
      </c>
      <c r="AW861" s="13" t="s">
        <v>36</v>
      </c>
      <c r="AX861" s="13" t="s">
        <v>74</v>
      </c>
      <c r="AY861" s="221" t="s">
        <v>152</v>
      </c>
    </row>
    <row r="862" spans="1:65" s="14" customFormat="1">
      <c r="B862" s="222"/>
      <c r="C862" s="223"/>
      <c r="D862" s="213" t="s">
        <v>161</v>
      </c>
      <c r="E862" s="224" t="s">
        <v>21</v>
      </c>
      <c r="F862" s="225" t="s">
        <v>1146</v>
      </c>
      <c r="G862" s="223"/>
      <c r="H862" s="226">
        <v>36.5</v>
      </c>
      <c r="I862" s="227"/>
      <c r="J862" s="223"/>
      <c r="K862" s="223"/>
      <c r="L862" s="228"/>
      <c r="M862" s="229"/>
      <c r="N862" s="230"/>
      <c r="O862" s="230"/>
      <c r="P862" s="230"/>
      <c r="Q862" s="230"/>
      <c r="R862" s="230"/>
      <c r="S862" s="230"/>
      <c r="T862" s="231"/>
      <c r="AT862" s="232" t="s">
        <v>161</v>
      </c>
      <c r="AU862" s="232" t="s">
        <v>83</v>
      </c>
      <c r="AV862" s="14" t="s">
        <v>83</v>
      </c>
      <c r="AW862" s="14" t="s">
        <v>36</v>
      </c>
      <c r="AX862" s="14" t="s">
        <v>74</v>
      </c>
      <c r="AY862" s="232" t="s">
        <v>152</v>
      </c>
    </row>
    <row r="863" spans="1:65" s="14" customFormat="1">
      <c r="B863" s="222"/>
      <c r="C863" s="223"/>
      <c r="D863" s="213" t="s">
        <v>161</v>
      </c>
      <c r="E863" s="224" t="s">
        <v>21</v>
      </c>
      <c r="F863" s="225" t="s">
        <v>1147</v>
      </c>
      <c r="G863" s="223"/>
      <c r="H863" s="226">
        <v>9.6999999999999993</v>
      </c>
      <c r="I863" s="227"/>
      <c r="J863" s="223"/>
      <c r="K863" s="223"/>
      <c r="L863" s="228"/>
      <c r="M863" s="229"/>
      <c r="N863" s="230"/>
      <c r="O863" s="230"/>
      <c r="P863" s="230"/>
      <c r="Q863" s="230"/>
      <c r="R863" s="230"/>
      <c r="S863" s="230"/>
      <c r="T863" s="231"/>
      <c r="AT863" s="232" t="s">
        <v>161</v>
      </c>
      <c r="AU863" s="232" t="s">
        <v>83</v>
      </c>
      <c r="AV863" s="14" t="s">
        <v>83</v>
      </c>
      <c r="AW863" s="14" t="s">
        <v>36</v>
      </c>
      <c r="AX863" s="14" t="s">
        <v>74</v>
      </c>
      <c r="AY863" s="232" t="s">
        <v>152</v>
      </c>
    </row>
    <row r="864" spans="1:65" s="15" customFormat="1">
      <c r="B864" s="233"/>
      <c r="C864" s="234"/>
      <c r="D864" s="213" t="s">
        <v>161</v>
      </c>
      <c r="E864" s="235" t="s">
        <v>21</v>
      </c>
      <c r="F864" s="236" t="s">
        <v>184</v>
      </c>
      <c r="G864" s="234"/>
      <c r="H864" s="237">
        <v>94.899999999999991</v>
      </c>
      <c r="I864" s="238"/>
      <c r="J864" s="234"/>
      <c r="K864" s="234"/>
      <c r="L864" s="239"/>
      <c r="M864" s="240"/>
      <c r="N864" s="241"/>
      <c r="O864" s="241"/>
      <c r="P864" s="241"/>
      <c r="Q864" s="241"/>
      <c r="R864" s="241"/>
      <c r="S864" s="241"/>
      <c r="T864" s="242"/>
      <c r="AT864" s="243" t="s">
        <v>161</v>
      </c>
      <c r="AU864" s="243" t="s">
        <v>83</v>
      </c>
      <c r="AV864" s="15" t="s">
        <v>159</v>
      </c>
      <c r="AW864" s="15" t="s">
        <v>36</v>
      </c>
      <c r="AX864" s="15" t="s">
        <v>81</v>
      </c>
      <c r="AY864" s="243" t="s">
        <v>152</v>
      </c>
    </row>
    <row r="865" spans="1:65" s="2" customFormat="1" ht="16.5" customHeight="1">
      <c r="A865" s="37"/>
      <c r="B865" s="38"/>
      <c r="C865" s="244" t="s">
        <v>1148</v>
      </c>
      <c r="D865" s="244" t="s">
        <v>365</v>
      </c>
      <c r="E865" s="245" t="s">
        <v>1149</v>
      </c>
      <c r="F865" s="246" t="s">
        <v>1150</v>
      </c>
      <c r="G865" s="247" t="s">
        <v>219</v>
      </c>
      <c r="H865" s="248">
        <v>16.728000000000002</v>
      </c>
      <c r="I865" s="249"/>
      <c r="J865" s="250">
        <f>ROUND(I865*H865,2)</f>
        <v>0</v>
      </c>
      <c r="K865" s="246" t="s">
        <v>158</v>
      </c>
      <c r="L865" s="251"/>
      <c r="M865" s="252" t="s">
        <v>21</v>
      </c>
      <c r="N865" s="253" t="s">
        <v>45</v>
      </c>
      <c r="O865" s="68"/>
      <c r="P865" s="207">
        <f>O865*H865</f>
        <v>0</v>
      </c>
      <c r="Q865" s="207">
        <v>1.5E-3</v>
      </c>
      <c r="R865" s="207">
        <f>Q865*H865</f>
        <v>2.5092000000000003E-2</v>
      </c>
      <c r="S865" s="207">
        <v>0</v>
      </c>
      <c r="T865" s="208">
        <f>S865*H865</f>
        <v>0</v>
      </c>
      <c r="U865" s="37"/>
      <c r="V865" s="37"/>
      <c r="W865" s="37"/>
      <c r="X865" s="37"/>
      <c r="Y865" s="37"/>
      <c r="Z865" s="37"/>
      <c r="AA865" s="37"/>
      <c r="AB865" s="37"/>
      <c r="AC865" s="37"/>
      <c r="AD865" s="37"/>
      <c r="AE865" s="37"/>
      <c r="AR865" s="209" t="s">
        <v>353</v>
      </c>
      <c r="AT865" s="209" t="s">
        <v>365</v>
      </c>
      <c r="AU865" s="209" t="s">
        <v>83</v>
      </c>
      <c r="AY865" s="19" t="s">
        <v>152</v>
      </c>
      <c r="BE865" s="210">
        <f>IF(N865="základní",J865,0)</f>
        <v>0</v>
      </c>
      <c r="BF865" s="210">
        <f>IF(N865="snížená",J865,0)</f>
        <v>0</v>
      </c>
      <c r="BG865" s="210">
        <f>IF(N865="zákl. přenesená",J865,0)</f>
        <v>0</v>
      </c>
      <c r="BH865" s="210">
        <f>IF(N865="sníž. přenesená",J865,0)</f>
        <v>0</v>
      </c>
      <c r="BI865" s="210">
        <f>IF(N865="nulová",J865,0)</f>
        <v>0</v>
      </c>
      <c r="BJ865" s="19" t="s">
        <v>81</v>
      </c>
      <c r="BK865" s="210">
        <f>ROUND(I865*H865,2)</f>
        <v>0</v>
      </c>
      <c r="BL865" s="19" t="s">
        <v>259</v>
      </c>
      <c r="BM865" s="209" t="s">
        <v>1151</v>
      </c>
    </row>
    <row r="866" spans="1:65" s="14" customFormat="1">
      <c r="B866" s="222"/>
      <c r="C866" s="223"/>
      <c r="D866" s="213" t="s">
        <v>161</v>
      </c>
      <c r="E866" s="224" t="s">
        <v>21</v>
      </c>
      <c r="F866" s="225" t="s">
        <v>1142</v>
      </c>
      <c r="G866" s="223"/>
      <c r="H866" s="226">
        <v>16.399999999999999</v>
      </c>
      <c r="I866" s="227"/>
      <c r="J866" s="223"/>
      <c r="K866" s="223"/>
      <c r="L866" s="228"/>
      <c r="M866" s="229"/>
      <c r="N866" s="230"/>
      <c r="O866" s="230"/>
      <c r="P866" s="230"/>
      <c r="Q866" s="230"/>
      <c r="R866" s="230"/>
      <c r="S866" s="230"/>
      <c r="T866" s="231"/>
      <c r="AT866" s="232" t="s">
        <v>161</v>
      </c>
      <c r="AU866" s="232" t="s">
        <v>83</v>
      </c>
      <c r="AV866" s="14" t="s">
        <v>83</v>
      </c>
      <c r="AW866" s="14" t="s">
        <v>36</v>
      </c>
      <c r="AX866" s="14" t="s">
        <v>81</v>
      </c>
      <c r="AY866" s="232" t="s">
        <v>152</v>
      </c>
    </row>
    <row r="867" spans="1:65" s="14" customFormat="1">
      <c r="B867" s="222"/>
      <c r="C867" s="223"/>
      <c r="D867" s="213" t="s">
        <v>161</v>
      </c>
      <c r="E867" s="223"/>
      <c r="F867" s="225" t="s">
        <v>1152</v>
      </c>
      <c r="G867" s="223"/>
      <c r="H867" s="226">
        <v>16.728000000000002</v>
      </c>
      <c r="I867" s="227"/>
      <c r="J867" s="223"/>
      <c r="K867" s="223"/>
      <c r="L867" s="228"/>
      <c r="M867" s="229"/>
      <c r="N867" s="230"/>
      <c r="O867" s="230"/>
      <c r="P867" s="230"/>
      <c r="Q867" s="230"/>
      <c r="R867" s="230"/>
      <c r="S867" s="230"/>
      <c r="T867" s="231"/>
      <c r="AT867" s="232" t="s">
        <v>161</v>
      </c>
      <c r="AU867" s="232" t="s">
        <v>83</v>
      </c>
      <c r="AV867" s="14" t="s">
        <v>83</v>
      </c>
      <c r="AW867" s="14" t="s">
        <v>4</v>
      </c>
      <c r="AX867" s="14" t="s">
        <v>81</v>
      </c>
      <c r="AY867" s="232" t="s">
        <v>152</v>
      </c>
    </row>
    <row r="868" spans="1:65" s="2" customFormat="1" ht="24" customHeight="1">
      <c r="A868" s="37"/>
      <c r="B868" s="38"/>
      <c r="C868" s="244" t="s">
        <v>1153</v>
      </c>
      <c r="D868" s="244" t="s">
        <v>365</v>
      </c>
      <c r="E868" s="245" t="s">
        <v>1154</v>
      </c>
      <c r="F868" s="246" t="s">
        <v>1155</v>
      </c>
      <c r="G868" s="247" t="s">
        <v>219</v>
      </c>
      <c r="H868" s="248">
        <v>32.945999999999998</v>
      </c>
      <c r="I868" s="249"/>
      <c r="J868" s="250">
        <f>ROUND(I868*H868,2)</f>
        <v>0</v>
      </c>
      <c r="K868" s="246" t="s">
        <v>158</v>
      </c>
      <c r="L868" s="251"/>
      <c r="M868" s="252" t="s">
        <v>21</v>
      </c>
      <c r="N868" s="253" t="s">
        <v>45</v>
      </c>
      <c r="O868" s="68"/>
      <c r="P868" s="207">
        <f>O868*H868</f>
        <v>0</v>
      </c>
      <c r="Q868" s="207">
        <v>2.3999999999999998E-3</v>
      </c>
      <c r="R868" s="207">
        <f>Q868*H868</f>
        <v>7.9070399999999985E-2</v>
      </c>
      <c r="S868" s="207">
        <v>0</v>
      </c>
      <c r="T868" s="208">
        <f>S868*H868</f>
        <v>0</v>
      </c>
      <c r="U868" s="37"/>
      <c r="V868" s="37"/>
      <c r="W868" s="37"/>
      <c r="X868" s="37"/>
      <c r="Y868" s="37"/>
      <c r="Z868" s="37"/>
      <c r="AA868" s="37"/>
      <c r="AB868" s="37"/>
      <c r="AC868" s="37"/>
      <c r="AD868" s="37"/>
      <c r="AE868" s="37"/>
      <c r="AR868" s="209" t="s">
        <v>353</v>
      </c>
      <c r="AT868" s="209" t="s">
        <v>365</v>
      </c>
      <c r="AU868" s="209" t="s">
        <v>83</v>
      </c>
      <c r="AY868" s="19" t="s">
        <v>152</v>
      </c>
      <c r="BE868" s="210">
        <f>IF(N868="základní",J868,0)</f>
        <v>0</v>
      </c>
      <c r="BF868" s="210">
        <f>IF(N868="snížená",J868,0)</f>
        <v>0</v>
      </c>
      <c r="BG868" s="210">
        <f>IF(N868="zákl. přenesená",J868,0)</f>
        <v>0</v>
      </c>
      <c r="BH868" s="210">
        <f>IF(N868="sníž. přenesená",J868,0)</f>
        <v>0</v>
      </c>
      <c r="BI868" s="210">
        <f>IF(N868="nulová",J868,0)</f>
        <v>0</v>
      </c>
      <c r="BJ868" s="19" t="s">
        <v>81</v>
      </c>
      <c r="BK868" s="210">
        <f>ROUND(I868*H868,2)</f>
        <v>0</v>
      </c>
      <c r="BL868" s="19" t="s">
        <v>259</v>
      </c>
      <c r="BM868" s="209" t="s">
        <v>1156</v>
      </c>
    </row>
    <row r="869" spans="1:65" s="14" customFormat="1">
      <c r="B869" s="222"/>
      <c r="C869" s="223"/>
      <c r="D869" s="213" t="s">
        <v>161</v>
      </c>
      <c r="E869" s="224" t="s">
        <v>21</v>
      </c>
      <c r="F869" s="225" t="s">
        <v>1143</v>
      </c>
      <c r="G869" s="223"/>
      <c r="H869" s="226">
        <v>28.7</v>
      </c>
      <c r="I869" s="227"/>
      <c r="J869" s="223"/>
      <c r="K869" s="223"/>
      <c r="L869" s="228"/>
      <c r="M869" s="229"/>
      <c r="N869" s="230"/>
      <c r="O869" s="230"/>
      <c r="P869" s="230"/>
      <c r="Q869" s="230"/>
      <c r="R869" s="230"/>
      <c r="S869" s="230"/>
      <c r="T869" s="231"/>
      <c r="AT869" s="232" t="s">
        <v>161</v>
      </c>
      <c r="AU869" s="232" t="s">
        <v>83</v>
      </c>
      <c r="AV869" s="14" t="s">
        <v>83</v>
      </c>
      <c r="AW869" s="14" t="s">
        <v>36</v>
      </c>
      <c r="AX869" s="14" t="s">
        <v>74</v>
      </c>
      <c r="AY869" s="232" t="s">
        <v>152</v>
      </c>
    </row>
    <row r="870" spans="1:65" s="14" customFormat="1">
      <c r="B870" s="222"/>
      <c r="C870" s="223"/>
      <c r="D870" s="213" t="s">
        <v>161</v>
      </c>
      <c r="E870" s="224" t="s">
        <v>21</v>
      </c>
      <c r="F870" s="225" t="s">
        <v>1144</v>
      </c>
      <c r="G870" s="223"/>
      <c r="H870" s="226">
        <v>3.6</v>
      </c>
      <c r="I870" s="227"/>
      <c r="J870" s="223"/>
      <c r="K870" s="223"/>
      <c r="L870" s="228"/>
      <c r="M870" s="229"/>
      <c r="N870" s="230"/>
      <c r="O870" s="230"/>
      <c r="P870" s="230"/>
      <c r="Q870" s="230"/>
      <c r="R870" s="230"/>
      <c r="S870" s="230"/>
      <c r="T870" s="231"/>
      <c r="AT870" s="232" t="s">
        <v>161</v>
      </c>
      <c r="AU870" s="232" t="s">
        <v>83</v>
      </c>
      <c r="AV870" s="14" t="s">
        <v>83</v>
      </c>
      <c r="AW870" s="14" t="s">
        <v>36</v>
      </c>
      <c r="AX870" s="14" t="s">
        <v>74</v>
      </c>
      <c r="AY870" s="232" t="s">
        <v>152</v>
      </c>
    </row>
    <row r="871" spans="1:65" s="15" customFormat="1">
      <c r="B871" s="233"/>
      <c r="C871" s="234"/>
      <c r="D871" s="213" t="s">
        <v>161</v>
      </c>
      <c r="E871" s="235" t="s">
        <v>21</v>
      </c>
      <c r="F871" s="236" t="s">
        <v>184</v>
      </c>
      <c r="G871" s="234"/>
      <c r="H871" s="237">
        <v>32.299999999999997</v>
      </c>
      <c r="I871" s="238"/>
      <c r="J871" s="234"/>
      <c r="K871" s="234"/>
      <c r="L871" s="239"/>
      <c r="M871" s="240"/>
      <c r="N871" s="241"/>
      <c r="O871" s="241"/>
      <c r="P871" s="241"/>
      <c r="Q871" s="241"/>
      <c r="R871" s="241"/>
      <c r="S871" s="241"/>
      <c r="T871" s="242"/>
      <c r="AT871" s="243" t="s">
        <v>161</v>
      </c>
      <c r="AU871" s="243" t="s">
        <v>83</v>
      </c>
      <c r="AV871" s="15" t="s">
        <v>159</v>
      </c>
      <c r="AW871" s="15" t="s">
        <v>36</v>
      </c>
      <c r="AX871" s="15" t="s">
        <v>81</v>
      </c>
      <c r="AY871" s="243" t="s">
        <v>152</v>
      </c>
    </row>
    <row r="872" spans="1:65" s="14" customFormat="1">
      <c r="B872" s="222"/>
      <c r="C872" s="223"/>
      <c r="D872" s="213" t="s">
        <v>161</v>
      </c>
      <c r="E872" s="223"/>
      <c r="F872" s="225" t="s">
        <v>1157</v>
      </c>
      <c r="G872" s="223"/>
      <c r="H872" s="226">
        <v>32.945999999999998</v>
      </c>
      <c r="I872" s="227"/>
      <c r="J872" s="223"/>
      <c r="K872" s="223"/>
      <c r="L872" s="228"/>
      <c r="M872" s="229"/>
      <c r="N872" s="230"/>
      <c r="O872" s="230"/>
      <c r="P872" s="230"/>
      <c r="Q872" s="230"/>
      <c r="R872" s="230"/>
      <c r="S872" s="230"/>
      <c r="T872" s="231"/>
      <c r="AT872" s="232" t="s">
        <v>161</v>
      </c>
      <c r="AU872" s="232" t="s">
        <v>83</v>
      </c>
      <c r="AV872" s="14" t="s">
        <v>83</v>
      </c>
      <c r="AW872" s="14" t="s">
        <v>4</v>
      </c>
      <c r="AX872" s="14" t="s">
        <v>81</v>
      </c>
      <c r="AY872" s="232" t="s">
        <v>152</v>
      </c>
    </row>
    <row r="873" spans="1:65" s="2" customFormat="1" ht="16.5" customHeight="1">
      <c r="A873" s="37"/>
      <c r="B873" s="38"/>
      <c r="C873" s="244" t="s">
        <v>1158</v>
      </c>
      <c r="D873" s="244" t="s">
        <v>365</v>
      </c>
      <c r="E873" s="245" t="s">
        <v>1159</v>
      </c>
      <c r="F873" s="246" t="s">
        <v>1160</v>
      </c>
      <c r="G873" s="247" t="s">
        <v>219</v>
      </c>
      <c r="H873" s="248">
        <v>46.2</v>
      </c>
      <c r="I873" s="249"/>
      <c r="J873" s="250">
        <f>ROUND(I873*H873,2)</f>
        <v>0</v>
      </c>
      <c r="K873" s="246" t="s">
        <v>272</v>
      </c>
      <c r="L873" s="251"/>
      <c r="M873" s="252" t="s">
        <v>21</v>
      </c>
      <c r="N873" s="253" t="s">
        <v>45</v>
      </c>
      <c r="O873" s="68"/>
      <c r="P873" s="207">
        <f>O873*H873</f>
        <v>0</v>
      </c>
      <c r="Q873" s="207">
        <v>4.6000000000000001E-4</v>
      </c>
      <c r="R873" s="207">
        <f>Q873*H873</f>
        <v>2.1252000000000004E-2</v>
      </c>
      <c r="S873" s="207">
        <v>0</v>
      </c>
      <c r="T873" s="208">
        <f>S873*H873</f>
        <v>0</v>
      </c>
      <c r="U873" s="37"/>
      <c r="V873" s="37"/>
      <c r="W873" s="37"/>
      <c r="X873" s="37"/>
      <c r="Y873" s="37"/>
      <c r="Z873" s="37"/>
      <c r="AA873" s="37"/>
      <c r="AB873" s="37"/>
      <c r="AC873" s="37"/>
      <c r="AD873" s="37"/>
      <c r="AE873" s="37"/>
      <c r="AR873" s="209" t="s">
        <v>353</v>
      </c>
      <c r="AT873" s="209" t="s">
        <v>365</v>
      </c>
      <c r="AU873" s="209" t="s">
        <v>83</v>
      </c>
      <c r="AY873" s="19" t="s">
        <v>152</v>
      </c>
      <c r="BE873" s="210">
        <f>IF(N873="základní",J873,0)</f>
        <v>0</v>
      </c>
      <c r="BF873" s="210">
        <f>IF(N873="snížená",J873,0)</f>
        <v>0</v>
      </c>
      <c r="BG873" s="210">
        <f>IF(N873="zákl. přenesená",J873,0)</f>
        <v>0</v>
      </c>
      <c r="BH873" s="210">
        <f>IF(N873="sníž. přenesená",J873,0)</f>
        <v>0</v>
      </c>
      <c r="BI873" s="210">
        <f>IF(N873="nulová",J873,0)</f>
        <v>0</v>
      </c>
      <c r="BJ873" s="19" t="s">
        <v>81</v>
      </c>
      <c r="BK873" s="210">
        <f>ROUND(I873*H873,2)</f>
        <v>0</v>
      </c>
      <c r="BL873" s="19" t="s">
        <v>259</v>
      </c>
      <c r="BM873" s="209" t="s">
        <v>1161</v>
      </c>
    </row>
    <row r="874" spans="1:65" s="14" customFormat="1">
      <c r="B874" s="222"/>
      <c r="C874" s="223"/>
      <c r="D874" s="213" t="s">
        <v>161</v>
      </c>
      <c r="E874" s="224" t="s">
        <v>21</v>
      </c>
      <c r="F874" s="225" t="s">
        <v>1147</v>
      </c>
      <c r="G874" s="223"/>
      <c r="H874" s="226">
        <v>9.6999999999999993</v>
      </c>
      <c r="I874" s="227"/>
      <c r="J874" s="223"/>
      <c r="K874" s="223"/>
      <c r="L874" s="228"/>
      <c r="M874" s="229"/>
      <c r="N874" s="230"/>
      <c r="O874" s="230"/>
      <c r="P874" s="230"/>
      <c r="Q874" s="230"/>
      <c r="R874" s="230"/>
      <c r="S874" s="230"/>
      <c r="T874" s="231"/>
      <c r="AT874" s="232" t="s">
        <v>161</v>
      </c>
      <c r="AU874" s="232" t="s">
        <v>83</v>
      </c>
      <c r="AV874" s="14" t="s">
        <v>83</v>
      </c>
      <c r="AW874" s="14" t="s">
        <v>36</v>
      </c>
      <c r="AX874" s="14" t="s">
        <v>74</v>
      </c>
      <c r="AY874" s="232" t="s">
        <v>152</v>
      </c>
    </row>
    <row r="875" spans="1:65" s="14" customFormat="1">
      <c r="B875" s="222"/>
      <c r="C875" s="223"/>
      <c r="D875" s="213" t="s">
        <v>161</v>
      </c>
      <c r="E875" s="224" t="s">
        <v>21</v>
      </c>
      <c r="F875" s="225" t="s">
        <v>1146</v>
      </c>
      <c r="G875" s="223"/>
      <c r="H875" s="226">
        <v>36.5</v>
      </c>
      <c r="I875" s="227"/>
      <c r="J875" s="223"/>
      <c r="K875" s="223"/>
      <c r="L875" s="228"/>
      <c r="M875" s="229"/>
      <c r="N875" s="230"/>
      <c r="O875" s="230"/>
      <c r="P875" s="230"/>
      <c r="Q875" s="230"/>
      <c r="R875" s="230"/>
      <c r="S875" s="230"/>
      <c r="T875" s="231"/>
      <c r="AT875" s="232" t="s">
        <v>161</v>
      </c>
      <c r="AU875" s="232" t="s">
        <v>83</v>
      </c>
      <c r="AV875" s="14" t="s">
        <v>83</v>
      </c>
      <c r="AW875" s="14" t="s">
        <v>36</v>
      </c>
      <c r="AX875" s="14" t="s">
        <v>74</v>
      </c>
      <c r="AY875" s="232" t="s">
        <v>152</v>
      </c>
    </row>
    <row r="876" spans="1:65" s="15" customFormat="1">
      <c r="B876" s="233"/>
      <c r="C876" s="234"/>
      <c r="D876" s="213" t="s">
        <v>161</v>
      </c>
      <c r="E876" s="235" t="s">
        <v>21</v>
      </c>
      <c r="F876" s="236" t="s">
        <v>184</v>
      </c>
      <c r="G876" s="234"/>
      <c r="H876" s="237">
        <v>46.2</v>
      </c>
      <c r="I876" s="238"/>
      <c r="J876" s="234"/>
      <c r="K876" s="234"/>
      <c r="L876" s="239"/>
      <c r="M876" s="240"/>
      <c r="N876" s="241"/>
      <c r="O876" s="241"/>
      <c r="P876" s="241"/>
      <c r="Q876" s="241"/>
      <c r="R876" s="241"/>
      <c r="S876" s="241"/>
      <c r="T876" s="242"/>
      <c r="AT876" s="243" t="s">
        <v>161</v>
      </c>
      <c r="AU876" s="243" t="s">
        <v>83</v>
      </c>
      <c r="AV876" s="15" t="s">
        <v>159</v>
      </c>
      <c r="AW876" s="15" t="s">
        <v>36</v>
      </c>
      <c r="AX876" s="15" t="s">
        <v>81</v>
      </c>
      <c r="AY876" s="243" t="s">
        <v>152</v>
      </c>
    </row>
    <row r="877" spans="1:65" s="2" customFormat="1" ht="36" customHeight="1">
      <c r="A877" s="37"/>
      <c r="B877" s="38"/>
      <c r="C877" s="198" t="s">
        <v>1162</v>
      </c>
      <c r="D877" s="198" t="s">
        <v>154</v>
      </c>
      <c r="E877" s="199" t="s">
        <v>1163</v>
      </c>
      <c r="F877" s="200" t="s">
        <v>1164</v>
      </c>
      <c r="G877" s="201" t="s">
        <v>219</v>
      </c>
      <c r="H877" s="202">
        <v>39.655000000000001</v>
      </c>
      <c r="I877" s="203"/>
      <c r="J877" s="204">
        <f>ROUND(I877*H877,2)</f>
        <v>0</v>
      </c>
      <c r="K877" s="200" t="s">
        <v>158</v>
      </c>
      <c r="L877" s="42"/>
      <c r="M877" s="205" t="s">
        <v>21</v>
      </c>
      <c r="N877" s="206" t="s">
        <v>45</v>
      </c>
      <c r="O877" s="68"/>
      <c r="P877" s="207">
        <f>O877*H877</f>
        <v>0</v>
      </c>
      <c r="Q877" s="207">
        <v>0</v>
      </c>
      <c r="R877" s="207">
        <f>Q877*H877</f>
        <v>0</v>
      </c>
      <c r="S877" s="207">
        <v>0</v>
      </c>
      <c r="T877" s="208">
        <f>S877*H877</f>
        <v>0</v>
      </c>
      <c r="U877" s="37"/>
      <c r="V877" s="37"/>
      <c r="W877" s="37"/>
      <c r="X877" s="37"/>
      <c r="Y877" s="37"/>
      <c r="Z877" s="37"/>
      <c r="AA877" s="37"/>
      <c r="AB877" s="37"/>
      <c r="AC877" s="37"/>
      <c r="AD877" s="37"/>
      <c r="AE877" s="37"/>
      <c r="AR877" s="209" t="s">
        <v>259</v>
      </c>
      <c r="AT877" s="209" t="s">
        <v>154</v>
      </c>
      <c r="AU877" s="209" t="s">
        <v>83</v>
      </c>
      <c r="AY877" s="19" t="s">
        <v>152</v>
      </c>
      <c r="BE877" s="210">
        <f>IF(N877="základní",J877,0)</f>
        <v>0</v>
      </c>
      <c r="BF877" s="210">
        <f>IF(N877="snížená",J877,0)</f>
        <v>0</v>
      </c>
      <c r="BG877" s="210">
        <f>IF(N877="zákl. přenesená",J877,0)</f>
        <v>0</v>
      </c>
      <c r="BH877" s="210">
        <f>IF(N877="sníž. přenesená",J877,0)</f>
        <v>0</v>
      </c>
      <c r="BI877" s="210">
        <f>IF(N877="nulová",J877,0)</f>
        <v>0</v>
      </c>
      <c r="BJ877" s="19" t="s">
        <v>81</v>
      </c>
      <c r="BK877" s="210">
        <f>ROUND(I877*H877,2)</f>
        <v>0</v>
      </c>
      <c r="BL877" s="19" t="s">
        <v>259</v>
      </c>
      <c r="BM877" s="209" t="s">
        <v>1165</v>
      </c>
    </row>
    <row r="878" spans="1:65" s="13" customFormat="1">
      <c r="B878" s="211"/>
      <c r="C878" s="212"/>
      <c r="D878" s="213" t="s">
        <v>161</v>
      </c>
      <c r="E878" s="214" t="s">
        <v>21</v>
      </c>
      <c r="F878" s="215" t="s">
        <v>1166</v>
      </c>
      <c r="G878" s="212"/>
      <c r="H878" s="214" t="s">
        <v>21</v>
      </c>
      <c r="I878" s="216"/>
      <c r="J878" s="212"/>
      <c r="K878" s="212"/>
      <c r="L878" s="217"/>
      <c r="M878" s="218"/>
      <c r="N878" s="219"/>
      <c r="O878" s="219"/>
      <c r="P878" s="219"/>
      <c r="Q878" s="219"/>
      <c r="R878" s="219"/>
      <c r="S878" s="219"/>
      <c r="T878" s="220"/>
      <c r="AT878" s="221" t="s">
        <v>161</v>
      </c>
      <c r="AU878" s="221" t="s">
        <v>83</v>
      </c>
      <c r="AV878" s="13" t="s">
        <v>81</v>
      </c>
      <c r="AW878" s="13" t="s">
        <v>36</v>
      </c>
      <c r="AX878" s="13" t="s">
        <v>74</v>
      </c>
      <c r="AY878" s="221" t="s">
        <v>152</v>
      </c>
    </row>
    <row r="879" spans="1:65" s="14" customFormat="1" ht="22.5">
      <c r="B879" s="222"/>
      <c r="C879" s="223"/>
      <c r="D879" s="213" t="s">
        <v>161</v>
      </c>
      <c r="E879" s="224" t="s">
        <v>21</v>
      </c>
      <c r="F879" s="225" t="s">
        <v>1167</v>
      </c>
      <c r="G879" s="223"/>
      <c r="H879" s="226">
        <v>39.655000000000001</v>
      </c>
      <c r="I879" s="227"/>
      <c r="J879" s="223"/>
      <c r="K879" s="223"/>
      <c r="L879" s="228"/>
      <c r="M879" s="229"/>
      <c r="N879" s="230"/>
      <c r="O879" s="230"/>
      <c r="P879" s="230"/>
      <c r="Q879" s="230"/>
      <c r="R879" s="230"/>
      <c r="S879" s="230"/>
      <c r="T879" s="231"/>
      <c r="AT879" s="232" t="s">
        <v>161</v>
      </c>
      <c r="AU879" s="232" t="s">
        <v>83</v>
      </c>
      <c r="AV879" s="14" t="s">
        <v>83</v>
      </c>
      <c r="AW879" s="14" t="s">
        <v>36</v>
      </c>
      <c r="AX879" s="14" t="s">
        <v>81</v>
      </c>
      <c r="AY879" s="232" t="s">
        <v>152</v>
      </c>
    </row>
    <row r="880" spans="1:65" s="2" customFormat="1" ht="24" customHeight="1">
      <c r="A880" s="37"/>
      <c r="B880" s="38"/>
      <c r="C880" s="244" t="s">
        <v>1168</v>
      </c>
      <c r="D880" s="244" t="s">
        <v>365</v>
      </c>
      <c r="E880" s="245" t="s">
        <v>1169</v>
      </c>
      <c r="F880" s="246" t="s">
        <v>1170</v>
      </c>
      <c r="G880" s="247" t="s">
        <v>219</v>
      </c>
      <c r="H880" s="248">
        <v>41.637999999999998</v>
      </c>
      <c r="I880" s="249"/>
      <c r="J880" s="250">
        <f>ROUND(I880*H880,2)</f>
        <v>0</v>
      </c>
      <c r="K880" s="246" t="s">
        <v>158</v>
      </c>
      <c r="L880" s="251"/>
      <c r="M880" s="252" t="s">
        <v>21</v>
      </c>
      <c r="N880" s="253" t="s">
        <v>45</v>
      </c>
      <c r="O880" s="68"/>
      <c r="P880" s="207">
        <f>O880*H880</f>
        <v>0</v>
      </c>
      <c r="Q880" s="207">
        <v>5.0000000000000001E-3</v>
      </c>
      <c r="R880" s="207">
        <f>Q880*H880</f>
        <v>0.20818999999999999</v>
      </c>
      <c r="S880" s="207">
        <v>0</v>
      </c>
      <c r="T880" s="208">
        <f>S880*H880</f>
        <v>0</v>
      </c>
      <c r="U880" s="37"/>
      <c r="V880" s="37"/>
      <c r="W880" s="37"/>
      <c r="X880" s="37"/>
      <c r="Y880" s="37"/>
      <c r="Z880" s="37"/>
      <c r="AA880" s="37"/>
      <c r="AB880" s="37"/>
      <c r="AC880" s="37"/>
      <c r="AD880" s="37"/>
      <c r="AE880" s="37"/>
      <c r="AR880" s="209" t="s">
        <v>353</v>
      </c>
      <c r="AT880" s="209" t="s">
        <v>365</v>
      </c>
      <c r="AU880" s="209" t="s">
        <v>83</v>
      </c>
      <c r="AY880" s="19" t="s">
        <v>152</v>
      </c>
      <c r="BE880" s="210">
        <f>IF(N880="základní",J880,0)</f>
        <v>0</v>
      </c>
      <c r="BF880" s="210">
        <f>IF(N880="snížená",J880,0)</f>
        <v>0</v>
      </c>
      <c r="BG880" s="210">
        <f>IF(N880="zákl. přenesená",J880,0)</f>
        <v>0</v>
      </c>
      <c r="BH880" s="210">
        <f>IF(N880="sníž. přenesená",J880,0)</f>
        <v>0</v>
      </c>
      <c r="BI880" s="210">
        <f>IF(N880="nulová",J880,0)</f>
        <v>0</v>
      </c>
      <c r="BJ880" s="19" t="s">
        <v>81</v>
      </c>
      <c r="BK880" s="210">
        <f>ROUND(I880*H880,2)</f>
        <v>0</v>
      </c>
      <c r="BL880" s="19" t="s">
        <v>259</v>
      </c>
      <c r="BM880" s="209" t="s">
        <v>1171</v>
      </c>
    </row>
    <row r="881" spans="1:65" s="14" customFormat="1">
      <c r="B881" s="222"/>
      <c r="C881" s="223"/>
      <c r="D881" s="213" t="s">
        <v>161</v>
      </c>
      <c r="E881" s="224" t="s">
        <v>21</v>
      </c>
      <c r="F881" s="225" t="s">
        <v>1172</v>
      </c>
      <c r="G881" s="223"/>
      <c r="H881" s="226">
        <v>39.655000000000001</v>
      </c>
      <c r="I881" s="227"/>
      <c r="J881" s="223"/>
      <c r="K881" s="223"/>
      <c r="L881" s="228"/>
      <c r="M881" s="229"/>
      <c r="N881" s="230"/>
      <c r="O881" s="230"/>
      <c r="P881" s="230"/>
      <c r="Q881" s="230"/>
      <c r="R881" s="230"/>
      <c r="S881" s="230"/>
      <c r="T881" s="231"/>
      <c r="AT881" s="232" t="s">
        <v>161</v>
      </c>
      <c r="AU881" s="232" t="s">
        <v>83</v>
      </c>
      <c r="AV881" s="14" t="s">
        <v>83</v>
      </c>
      <c r="AW881" s="14" t="s">
        <v>36</v>
      </c>
      <c r="AX881" s="14" t="s">
        <v>81</v>
      </c>
      <c r="AY881" s="232" t="s">
        <v>152</v>
      </c>
    </row>
    <row r="882" spans="1:65" s="14" customFormat="1">
      <c r="B882" s="222"/>
      <c r="C882" s="223"/>
      <c r="D882" s="213" t="s">
        <v>161</v>
      </c>
      <c r="E882" s="223"/>
      <c r="F882" s="225" t="s">
        <v>1173</v>
      </c>
      <c r="G882" s="223"/>
      <c r="H882" s="226">
        <v>41.637999999999998</v>
      </c>
      <c r="I882" s="227"/>
      <c r="J882" s="223"/>
      <c r="K882" s="223"/>
      <c r="L882" s="228"/>
      <c r="M882" s="229"/>
      <c r="N882" s="230"/>
      <c r="O882" s="230"/>
      <c r="P882" s="230"/>
      <c r="Q882" s="230"/>
      <c r="R882" s="230"/>
      <c r="S882" s="230"/>
      <c r="T882" s="231"/>
      <c r="AT882" s="232" t="s">
        <v>161</v>
      </c>
      <c r="AU882" s="232" t="s">
        <v>83</v>
      </c>
      <c r="AV882" s="14" t="s">
        <v>83</v>
      </c>
      <c r="AW882" s="14" t="s">
        <v>4</v>
      </c>
      <c r="AX882" s="14" t="s">
        <v>81</v>
      </c>
      <c r="AY882" s="232" t="s">
        <v>152</v>
      </c>
    </row>
    <row r="883" spans="1:65" s="2" customFormat="1" ht="24" customHeight="1">
      <c r="A883" s="37"/>
      <c r="B883" s="38"/>
      <c r="C883" s="198" t="s">
        <v>1174</v>
      </c>
      <c r="D883" s="198" t="s">
        <v>154</v>
      </c>
      <c r="E883" s="199" t="s">
        <v>1175</v>
      </c>
      <c r="F883" s="200" t="s">
        <v>1176</v>
      </c>
      <c r="G883" s="201" t="s">
        <v>219</v>
      </c>
      <c r="H883" s="202">
        <v>39.655000000000001</v>
      </c>
      <c r="I883" s="203"/>
      <c r="J883" s="204">
        <f>ROUND(I883*H883,2)</f>
        <v>0</v>
      </c>
      <c r="K883" s="200" t="s">
        <v>272</v>
      </c>
      <c r="L883" s="42"/>
      <c r="M883" s="205" t="s">
        <v>21</v>
      </c>
      <c r="N883" s="206" t="s">
        <v>45</v>
      </c>
      <c r="O883" s="68"/>
      <c r="P883" s="207">
        <f>O883*H883</f>
        <v>0</v>
      </c>
      <c r="Q883" s="207">
        <v>0</v>
      </c>
      <c r="R883" s="207">
        <f>Q883*H883</f>
        <v>0</v>
      </c>
      <c r="S883" s="207">
        <v>0</v>
      </c>
      <c r="T883" s="208">
        <f>S883*H883</f>
        <v>0</v>
      </c>
      <c r="U883" s="37"/>
      <c r="V883" s="37"/>
      <c r="W883" s="37"/>
      <c r="X883" s="37"/>
      <c r="Y883" s="37"/>
      <c r="Z883" s="37"/>
      <c r="AA883" s="37"/>
      <c r="AB883" s="37"/>
      <c r="AC883" s="37"/>
      <c r="AD883" s="37"/>
      <c r="AE883" s="37"/>
      <c r="AR883" s="209" t="s">
        <v>259</v>
      </c>
      <c r="AT883" s="209" t="s">
        <v>154</v>
      </c>
      <c r="AU883" s="209" t="s">
        <v>83</v>
      </c>
      <c r="AY883" s="19" t="s">
        <v>152</v>
      </c>
      <c r="BE883" s="210">
        <f>IF(N883="základní",J883,0)</f>
        <v>0</v>
      </c>
      <c r="BF883" s="210">
        <f>IF(N883="snížená",J883,0)</f>
        <v>0</v>
      </c>
      <c r="BG883" s="210">
        <f>IF(N883="zákl. přenesená",J883,0)</f>
        <v>0</v>
      </c>
      <c r="BH883" s="210">
        <f>IF(N883="sníž. přenesená",J883,0)</f>
        <v>0</v>
      </c>
      <c r="BI883" s="210">
        <f>IF(N883="nulová",J883,0)</f>
        <v>0</v>
      </c>
      <c r="BJ883" s="19" t="s">
        <v>81</v>
      </c>
      <c r="BK883" s="210">
        <f>ROUND(I883*H883,2)</f>
        <v>0</v>
      </c>
      <c r="BL883" s="19" t="s">
        <v>259</v>
      </c>
      <c r="BM883" s="209" t="s">
        <v>1177</v>
      </c>
    </row>
    <row r="884" spans="1:65" s="2" customFormat="1" ht="24" customHeight="1">
      <c r="A884" s="37"/>
      <c r="B884" s="38"/>
      <c r="C884" s="244" t="s">
        <v>1178</v>
      </c>
      <c r="D884" s="244" t="s">
        <v>365</v>
      </c>
      <c r="E884" s="245" t="s">
        <v>1179</v>
      </c>
      <c r="F884" s="246" t="s">
        <v>1180</v>
      </c>
      <c r="G884" s="247" t="s">
        <v>219</v>
      </c>
      <c r="H884" s="248">
        <v>41.637999999999998</v>
      </c>
      <c r="I884" s="249"/>
      <c r="J884" s="250">
        <f>ROUND(I884*H884,2)</f>
        <v>0</v>
      </c>
      <c r="K884" s="246" t="s">
        <v>158</v>
      </c>
      <c r="L884" s="251"/>
      <c r="M884" s="252" t="s">
        <v>21</v>
      </c>
      <c r="N884" s="253" t="s">
        <v>45</v>
      </c>
      <c r="O884" s="68"/>
      <c r="P884" s="207">
        <f>O884*H884</f>
        <v>0</v>
      </c>
      <c r="Q884" s="207">
        <v>1.1E-4</v>
      </c>
      <c r="R884" s="207">
        <f>Q884*H884</f>
        <v>4.5801799999999997E-3</v>
      </c>
      <c r="S884" s="207">
        <v>0</v>
      </c>
      <c r="T884" s="208">
        <f>S884*H884</f>
        <v>0</v>
      </c>
      <c r="U884" s="37"/>
      <c r="V884" s="37"/>
      <c r="W884" s="37"/>
      <c r="X884" s="37"/>
      <c r="Y884" s="37"/>
      <c r="Z884" s="37"/>
      <c r="AA884" s="37"/>
      <c r="AB884" s="37"/>
      <c r="AC884" s="37"/>
      <c r="AD884" s="37"/>
      <c r="AE884" s="37"/>
      <c r="AR884" s="209" t="s">
        <v>353</v>
      </c>
      <c r="AT884" s="209" t="s">
        <v>365</v>
      </c>
      <c r="AU884" s="209" t="s">
        <v>83</v>
      </c>
      <c r="AY884" s="19" t="s">
        <v>152</v>
      </c>
      <c r="BE884" s="210">
        <f>IF(N884="základní",J884,0)</f>
        <v>0</v>
      </c>
      <c r="BF884" s="210">
        <f>IF(N884="snížená",J884,0)</f>
        <v>0</v>
      </c>
      <c r="BG884" s="210">
        <f>IF(N884="zákl. přenesená",J884,0)</f>
        <v>0</v>
      </c>
      <c r="BH884" s="210">
        <f>IF(N884="sníž. přenesená",J884,0)</f>
        <v>0</v>
      </c>
      <c r="BI884" s="210">
        <f>IF(N884="nulová",J884,0)</f>
        <v>0</v>
      </c>
      <c r="BJ884" s="19" t="s">
        <v>81</v>
      </c>
      <c r="BK884" s="210">
        <f>ROUND(I884*H884,2)</f>
        <v>0</v>
      </c>
      <c r="BL884" s="19" t="s">
        <v>259</v>
      </c>
      <c r="BM884" s="209" t="s">
        <v>1181</v>
      </c>
    </row>
    <row r="885" spans="1:65" s="14" customFormat="1">
      <c r="B885" s="222"/>
      <c r="C885" s="223"/>
      <c r="D885" s="213" t="s">
        <v>161</v>
      </c>
      <c r="E885" s="224" t="s">
        <v>21</v>
      </c>
      <c r="F885" s="225" t="s">
        <v>1172</v>
      </c>
      <c r="G885" s="223"/>
      <c r="H885" s="226">
        <v>39.655000000000001</v>
      </c>
      <c r="I885" s="227"/>
      <c r="J885" s="223"/>
      <c r="K885" s="223"/>
      <c r="L885" s="228"/>
      <c r="M885" s="229"/>
      <c r="N885" s="230"/>
      <c r="O885" s="230"/>
      <c r="P885" s="230"/>
      <c r="Q885" s="230"/>
      <c r="R885" s="230"/>
      <c r="S885" s="230"/>
      <c r="T885" s="231"/>
      <c r="AT885" s="232" t="s">
        <v>161</v>
      </c>
      <c r="AU885" s="232" t="s">
        <v>83</v>
      </c>
      <c r="AV885" s="14" t="s">
        <v>83</v>
      </c>
      <c r="AW885" s="14" t="s">
        <v>36</v>
      </c>
      <c r="AX885" s="14" t="s">
        <v>81</v>
      </c>
      <c r="AY885" s="232" t="s">
        <v>152</v>
      </c>
    </row>
    <row r="886" spans="1:65" s="14" customFormat="1">
      <c r="B886" s="222"/>
      <c r="C886" s="223"/>
      <c r="D886" s="213" t="s">
        <v>161</v>
      </c>
      <c r="E886" s="223"/>
      <c r="F886" s="225" t="s">
        <v>1173</v>
      </c>
      <c r="G886" s="223"/>
      <c r="H886" s="226">
        <v>41.637999999999998</v>
      </c>
      <c r="I886" s="227"/>
      <c r="J886" s="223"/>
      <c r="K886" s="223"/>
      <c r="L886" s="228"/>
      <c r="M886" s="229"/>
      <c r="N886" s="230"/>
      <c r="O886" s="230"/>
      <c r="P886" s="230"/>
      <c r="Q886" s="230"/>
      <c r="R886" s="230"/>
      <c r="S886" s="230"/>
      <c r="T886" s="231"/>
      <c r="AT886" s="232" t="s">
        <v>161</v>
      </c>
      <c r="AU886" s="232" t="s">
        <v>83</v>
      </c>
      <c r="AV886" s="14" t="s">
        <v>83</v>
      </c>
      <c r="AW886" s="14" t="s">
        <v>4</v>
      </c>
      <c r="AX886" s="14" t="s">
        <v>81</v>
      </c>
      <c r="AY886" s="232" t="s">
        <v>152</v>
      </c>
    </row>
    <row r="887" spans="1:65" s="2" customFormat="1" ht="36" customHeight="1">
      <c r="A887" s="37"/>
      <c r="B887" s="38"/>
      <c r="C887" s="198" t="s">
        <v>1182</v>
      </c>
      <c r="D887" s="198" t="s">
        <v>154</v>
      </c>
      <c r="E887" s="199" t="s">
        <v>1183</v>
      </c>
      <c r="F887" s="200" t="s">
        <v>1184</v>
      </c>
      <c r="G887" s="201" t="s">
        <v>219</v>
      </c>
      <c r="H887" s="202">
        <v>207</v>
      </c>
      <c r="I887" s="203"/>
      <c r="J887" s="204">
        <f>ROUND(I887*H887,2)</f>
        <v>0</v>
      </c>
      <c r="K887" s="200" t="s">
        <v>158</v>
      </c>
      <c r="L887" s="42"/>
      <c r="M887" s="205" t="s">
        <v>21</v>
      </c>
      <c r="N887" s="206" t="s">
        <v>45</v>
      </c>
      <c r="O887" s="68"/>
      <c r="P887" s="207">
        <f>O887*H887</f>
        <v>0</v>
      </c>
      <c r="Q887" s="207">
        <v>0</v>
      </c>
      <c r="R887" s="207">
        <f>Q887*H887</f>
        <v>0</v>
      </c>
      <c r="S887" s="207">
        <v>0</v>
      </c>
      <c r="T887" s="208">
        <f>S887*H887</f>
        <v>0</v>
      </c>
      <c r="U887" s="37"/>
      <c r="V887" s="37"/>
      <c r="W887" s="37"/>
      <c r="X887" s="37"/>
      <c r="Y887" s="37"/>
      <c r="Z887" s="37"/>
      <c r="AA887" s="37"/>
      <c r="AB887" s="37"/>
      <c r="AC887" s="37"/>
      <c r="AD887" s="37"/>
      <c r="AE887" s="37"/>
      <c r="AR887" s="209" t="s">
        <v>259</v>
      </c>
      <c r="AT887" s="209" t="s">
        <v>154</v>
      </c>
      <c r="AU887" s="209" t="s">
        <v>83</v>
      </c>
      <c r="AY887" s="19" t="s">
        <v>152</v>
      </c>
      <c r="BE887" s="210">
        <f>IF(N887="základní",J887,0)</f>
        <v>0</v>
      </c>
      <c r="BF887" s="210">
        <f>IF(N887="snížená",J887,0)</f>
        <v>0</v>
      </c>
      <c r="BG887" s="210">
        <f>IF(N887="zákl. přenesená",J887,0)</f>
        <v>0</v>
      </c>
      <c r="BH887" s="210">
        <f>IF(N887="sníž. přenesená",J887,0)</f>
        <v>0</v>
      </c>
      <c r="BI887" s="210">
        <f>IF(N887="nulová",J887,0)</f>
        <v>0</v>
      </c>
      <c r="BJ887" s="19" t="s">
        <v>81</v>
      </c>
      <c r="BK887" s="210">
        <f>ROUND(I887*H887,2)</f>
        <v>0</v>
      </c>
      <c r="BL887" s="19" t="s">
        <v>259</v>
      </c>
      <c r="BM887" s="209" t="s">
        <v>1185</v>
      </c>
    </row>
    <row r="888" spans="1:65" s="13" customFormat="1">
      <c r="B888" s="211"/>
      <c r="C888" s="212"/>
      <c r="D888" s="213" t="s">
        <v>161</v>
      </c>
      <c r="E888" s="214" t="s">
        <v>21</v>
      </c>
      <c r="F888" s="215" t="s">
        <v>1186</v>
      </c>
      <c r="G888" s="212"/>
      <c r="H888" s="214" t="s">
        <v>21</v>
      </c>
      <c r="I888" s="216"/>
      <c r="J888" s="212"/>
      <c r="K888" s="212"/>
      <c r="L888" s="217"/>
      <c r="M888" s="218"/>
      <c r="N888" s="219"/>
      <c r="O888" s="219"/>
      <c r="P888" s="219"/>
      <c r="Q888" s="219"/>
      <c r="R888" s="219"/>
      <c r="S888" s="219"/>
      <c r="T888" s="220"/>
      <c r="AT888" s="221" t="s">
        <v>161</v>
      </c>
      <c r="AU888" s="221" t="s">
        <v>83</v>
      </c>
      <c r="AV888" s="13" t="s">
        <v>81</v>
      </c>
      <c r="AW888" s="13" t="s">
        <v>36</v>
      </c>
      <c r="AX888" s="13" t="s">
        <v>74</v>
      </c>
      <c r="AY888" s="221" t="s">
        <v>152</v>
      </c>
    </row>
    <row r="889" spans="1:65" s="13" customFormat="1" ht="22.5">
      <c r="B889" s="211"/>
      <c r="C889" s="212"/>
      <c r="D889" s="213" t="s">
        <v>161</v>
      </c>
      <c r="E889" s="214" t="s">
        <v>21</v>
      </c>
      <c r="F889" s="215" t="s">
        <v>1187</v>
      </c>
      <c r="G889" s="212"/>
      <c r="H889" s="214" t="s">
        <v>21</v>
      </c>
      <c r="I889" s="216"/>
      <c r="J889" s="212"/>
      <c r="K889" s="212"/>
      <c r="L889" s="217"/>
      <c r="M889" s="218"/>
      <c r="N889" s="219"/>
      <c r="O889" s="219"/>
      <c r="P889" s="219"/>
      <c r="Q889" s="219"/>
      <c r="R889" s="219"/>
      <c r="S889" s="219"/>
      <c r="T889" s="220"/>
      <c r="AT889" s="221" t="s">
        <v>161</v>
      </c>
      <c r="AU889" s="221" t="s">
        <v>83</v>
      </c>
      <c r="AV889" s="13" t="s">
        <v>81</v>
      </c>
      <c r="AW889" s="13" t="s">
        <v>36</v>
      </c>
      <c r="AX889" s="13" t="s">
        <v>74</v>
      </c>
      <c r="AY889" s="221" t="s">
        <v>152</v>
      </c>
    </row>
    <row r="890" spans="1:65" s="14" customFormat="1">
      <c r="B890" s="222"/>
      <c r="C890" s="223"/>
      <c r="D890" s="213" t="s">
        <v>161</v>
      </c>
      <c r="E890" s="224" t="s">
        <v>21</v>
      </c>
      <c r="F890" s="225" t="s">
        <v>1188</v>
      </c>
      <c r="G890" s="223"/>
      <c r="H890" s="226">
        <v>207</v>
      </c>
      <c r="I890" s="227"/>
      <c r="J890" s="223"/>
      <c r="K890" s="223"/>
      <c r="L890" s="228"/>
      <c r="M890" s="229"/>
      <c r="N890" s="230"/>
      <c r="O890" s="230"/>
      <c r="P890" s="230"/>
      <c r="Q890" s="230"/>
      <c r="R890" s="230"/>
      <c r="S890" s="230"/>
      <c r="T890" s="231"/>
      <c r="AT890" s="232" t="s">
        <v>161</v>
      </c>
      <c r="AU890" s="232" t="s">
        <v>83</v>
      </c>
      <c r="AV890" s="14" t="s">
        <v>83</v>
      </c>
      <c r="AW890" s="14" t="s">
        <v>36</v>
      </c>
      <c r="AX890" s="14" t="s">
        <v>81</v>
      </c>
      <c r="AY890" s="232" t="s">
        <v>152</v>
      </c>
    </row>
    <row r="891" spans="1:65" s="2" customFormat="1" ht="24" customHeight="1">
      <c r="A891" s="37"/>
      <c r="B891" s="38"/>
      <c r="C891" s="244" t="s">
        <v>1189</v>
      </c>
      <c r="D891" s="244" t="s">
        <v>365</v>
      </c>
      <c r="E891" s="245" t="s">
        <v>1190</v>
      </c>
      <c r="F891" s="246" t="s">
        <v>1191</v>
      </c>
      <c r="G891" s="247" t="s">
        <v>219</v>
      </c>
      <c r="H891" s="248">
        <v>265.5</v>
      </c>
      <c r="I891" s="249"/>
      <c r="J891" s="250">
        <f>ROUND(I891*H891,2)</f>
        <v>0</v>
      </c>
      <c r="K891" s="246" t="s">
        <v>158</v>
      </c>
      <c r="L891" s="251"/>
      <c r="M891" s="252" t="s">
        <v>21</v>
      </c>
      <c r="N891" s="253" t="s">
        <v>45</v>
      </c>
      <c r="O891" s="68"/>
      <c r="P891" s="207">
        <f>O891*H891</f>
        <v>0</v>
      </c>
      <c r="Q891" s="207">
        <v>5.0000000000000001E-3</v>
      </c>
      <c r="R891" s="207">
        <f>Q891*H891</f>
        <v>1.3275000000000001</v>
      </c>
      <c r="S891" s="207">
        <v>0</v>
      </c>
      <c r="T891" s="208">
        <f>S891*H891</f>
        <v>0</v>
      </c>
      <c r="U891" s="37"/>
      <c r="V891" s="37"/>
      <c r="W891" s="37"/>
      <c r="X891" s="37"/>
      <c r="Y891" s="37"/>
      <c r="Z891" s="37"/>
      <c r="AA891" s="37"/>
      <c r="AB891" s="37"/>
      <c r="AC891" s="37"/>
      <c r="AD891" s="37"/>
      <c r="AE891" s="37"/>
      <c r="AR891" s="209" t="s">
        <v>353</v>
      </c>
      <c r="AT891" s="209" t="s">
        <v>365</v>
      </c>
      <c r="AU891" s="209" t="s">
        <v>83</v>
      </c>
      <c r="AY891" s="19" t="s">
        <v>152</v>
      </c>
      <c r="BE891" s="210">
        <f>IF(N891="základní",J891,0)</f>
        <v>0</v>
      </c>
      <c r="BF891" s="210">
        <f>IF(N891="snížená",J891,0)</f>
        <v>0</v>
      </c>
      <c r="BG891" s="210">
        <f>IF(N891="zákl. přenesená",J891,0)</f>
        <v>0</v>
      </c>
      <c r="BH891" s="210">
        <f>IF(N891="sníž. přenesená",J891,0)</f>
        <v>0</v>
      </c>
      <c r="BI891" s="210">
        <f>IF(N891="nulová",J891,0)</f>
        <v>0</v>
      </c>
      <c r="BJ891" s="19" t="s">
        <v>81</v>
      </c>
      <c r="BK891" s="210">
        <f>ROUND(I891*H891,2)</f>
        <v>0</v>
      </c>
      <c r="BL891" s="19" t="s">
        <v>259</v>
      </c>
      <c r="BM891" s="209" t="s">
        <v>1192</v>
      </c>
    </row>
    <row r="892" spans="1:65" s="14" customFormat="1">
      <c r="B892" s="222"/>
      <c r="C892" s="223"/>
      <c r="D892" s="213" t="s">
        <v>161</v>
      </c>
      <c r="E892" s="224" t="s">
        <v>21</v>
      </c>
      <c r="F892" s="225" t="s">
        <v>1193</v>
      </c>
      <c r="G892" s="223"/>
      <c r="H892" s="226">
        <v>265.5</v>
      </c>
      <c r="I892" s="227"/>
      <c r="J892" s="223"/>
      <c r="K892" s="223"/>
      <c r="L892" s="228"/>
      <c r="M892" s="229"/>
      <c r="N892" s="230"/>
      <c r="O892" s="230"/>
      <c r="P892" s="230"/>
      <c r="Q892" s="230"/>
      <c r="R892" s="230"/>
      <c r="S892" s="230"/>
      <c r="T892" s="231"/>
      <c r="AT892" s="232" t="s">
        <v>161</v>
      </c>
      <c r="AU892" s="232" t="s">
        <v>83</v>
      </c>
      <c r="AV892" s="14" t="s">
        <v>83</v>
      </c>
      <c r="AW892" s="14" t="s">
        <v>36</v>
      </c>
      <c r="AX892" s="14" t="s">
        <v>81</v>
      </c>
      <c r="AY892" s="232" t="s">
        <v>152</v>
      </c>
    </row>
    <row r="893" spans="1:65" s="2" customFormat="1" ht="24" customHeight="1">
      <c r="A893" s="37"/>
      <c r="B893" s="38"/>
      <c r="C893" s="198" t="s">
        <v>1194</v>
      </c>
      <c r="D893" s="198" t="s">
        <v>154</v>
      </c>
      <c r="E893" s="199" t="s">
        <v>1195</v>
      </c>
      <c r="F893" s="200" t="s">
        <v>1196</v>
      </c>
      <c r="G893" s="201" t="s">
        <v>219</v>
      </c>
      <c r="H893" s="202">
        <v>58.5</v>
      </c>
      <c r="I893" s="203"/>
      <c r="J893" s="204">
        <f>ROUND(I893*H893,2)</f>
        <v>0</v>
      </c>
      <c r="K893" s="200" t="s">
        <v>272</v>
      </c>
      <c r="L893" s="42"/>
      <c r="M893" s="205" t="s">
        <v>21</v>
      </c>
      <c r="N893" s="206" t="s">
        <v>45</v>
      </c>
      <c r="O893" s="68"/>
      <c r="P893" s="207">
        <f>O893*H893</f>
        <v>0</v>
      </c>
      <c r="Q893" s="207">
        <v>0</v>
      </c>
      <c r="R893" s="207">
        <f>Q893*H893</f>
        <v>0</v>
      </c>
      <c r="S893" s="207">
        <v>0</v>
      </c>
      <c r="T893" s="208">
        <f>S893*H893</f>
        <v>0</v>
      </c>
      <c r="U893" s="37"/>
      <c r="V893" s="37"/>
      <c r="W893" s="37"/>
      <c r="X893" s="37"/>
      <c r="Y893" s="37"/>
      <c r="Z893" s="37"/>
      <c r="AA893" s="37"/>
      <c r="AB893" s="37"/>
      <c r="AC893" s="37"/>
      <c r="AD893" s="37"/>
      <c r="AE893" s="37"/>
      <c r="AR893" s="209" t="s">
        <v>259</v>
      </c>
      <c r="AT893" s="209" t="s">
        <v>154</v>
      </c>
      <c r="AU893" s="209" t="s">
        <v>83</v>
      </c>
      <c r="AY893" s="19" t="s">
        <v>152</v>
      </c>
      <c r="BE893" s="210">
        <f>IF(N893="základní",J893,0)</f>
        <v>0</v>
      </c>
      <c r="BF893" s="210">
        <f>IF(N893="snížená",J893,0)</f>
        <v>0</v>
      </c>
      <c r="BG893" s="210">
        <f>IF(N893="zákl. přenesená",J893,0)</f>
        <v>0</v>
      </c>
      <c r="BH893" s="210">
        <f>IF(N893="sníž. přenesená",J893,0)</f>
        <v>0</v>
      </c>
      <c r="BI893" s="210">
        <f>IF(N893="nulová",J893,0)</f>
        <v>0</v>
      </c>
      <c r="BJ893" s="19" t="s">
        <v>81</v>
      </c>
      <c r="BK893" s="210">
        <f>ROUND(I893*H893,2)</f>
        <v>0</v>
      </c>
      <c r="BL893" s="19" t="s">
        <v>259</v>
      </c>
      <c r="BM893" s="209" t="s">
        <v>1197</v>
      </c>
    </row>
    <row r="894" spans="1:65" s="13" customFormat="1" ht="22.5">
      <c r="B894" s="211"/>
      <c r="C894" s="212"/>
      <c r="D894" s="213" t="s">
        <v>161</v>
      </c>
      <c r="E894" s="214" t="s">
        <v>21</v>
      </c>
      <c r="F894" s="215" t="s">
        <v>1187</v>
      </c>
      <c r="G894" s="212"/>
      <c r="H894" s="214" t="s">
        <v>21</v>
      </c>
      <c r="I894" s="216"/>
      <c r="J894" s="212"/>
      <c r="K894" s="212"/>
      <c r="L894" s="217"/>
      <c r="M894" s="218"/>
      <c r="N894" s="219"/>
      <c r="O894" s="219"/>
      <c r="P894" s="219"/>
      <c r="Q894" s="219"/>
      <c r="R894" s="219"/>
      <c r="S894" s="219"/>
      <c r="T894" s="220"/>
      <c r="AT894" s="221" t="s">
        <v>161</v>
      </c>
      <c r="AU894" s="221" t="s">
        <v>83</v>
      </c>
      <c r="AV894" s="13" t="s">
        <v>81</v>
      </c>
      <c r="AW894" s="13" t="s">
        <v>36</v>
      </c>
      <c r="AX894" s="13" t="s">
        <v>74</v>
      </c>
      <c r="AY894" s="221" t="s">
        <v>152</v>
      </c>
    </row>
    <row r="895" spans="1:65" s="14" customFormat="1">
      <c r="B895" s="222"/>
      <c r="C895" s="223"/>
      <c r="D895" s="213" t="s">
        <v>161</v>
      </c>
      <c r="E895" s="224" t="s">
        <v>21</v>
      </c>
      <c r="F895" s="225" t="s">
        <v>1198</v>
      </c>
      <c r="G895" s="223"/>
      <c r="H895" s="226">
        <v>58.5</v>
      </c>
      <c r="I895" s="227"/>
      <c r="J895" s="223"/>
      <c r="K895" s="223"/>
      <c r="L895" s="228"/>
      <c r="M895" s="229"/>
      <c r="N895" s="230"/>
      <c r="O895" s="230"/>
      <c r="P895" s="230"/>
      <c r="Q895" s="230"/>
      <c r="R895" s="230"/>
      <c r="S895" s="230"/>
      <c r="T895" s="231"/>
      <c r="AT895" s="232" t="s">
        <v>161</v>
      </c>
      <c r="AU895" s="232" t="s">
        <v>83</v>
      </c>
      <c r="AV895" s="14" t="s">
        <v>83</v>
      </c>
      <c r="AW895" s="14" t="s">
        <v>36</v>
      </c>
      <c r="AX895" s="14" t="s">
        <v>81</v>
      </c>
      <c r="AY895" s="232" t="s">
        <v>152</v>
      </c>
    </row>
    <row r="896" spans="1:65" s="2" customFormat="1" ht="24" customHeight="1">
      <c r="A896" s="37"/>
      <c r="B896" s="38"/>
      <c r="C896" s="244" t="s">
        <v>1199</v>
      </c>
      <c r="D896" s="244" t="s">
        <v>365</v>
      </c>
      <c r="E896" s="245" t="s">
        <v>1200</v>
      </c>
      <c r="F896" s="246" t="s">
        <v>1201</v>
      </c>
      <c r="G896" s="247" t="s">
        <v>219</v>
      </c>
      <c r="H896" s="248">
        <v>132.75</v>
      </c>
      <c r="I896" s="249"/>
      <c r="J896" s="250">
        <f>ROUND(I896*H896,2)</f>
        <v>0</v>
      </c>
      <c r="K896" s="246" t="s">
        <v>158</v>
      </c>
      <c r="L896" s="251"/>
      <c r="M896" s="252" t="s">
        <v>21</v>
      </c>
      <c r="N896" s="253" t="s">
        <v>45</v>
      </c>
      <c r="O896" s="68"/>
      <c r="P896" s="207">
        <f>O896*H896</f>
        <v>0</v>
      </c>
      <c r="Q896" s="207">
        <v>1.8E-3</v>
      </c>
      <c r="R896" s="207">
        <f>Q896*H896</f>
        <v>0.23895</v>
      </c>
      <c r="S896" s="207">
        <v>0</v>
      </c>
      <c r="T896" s="208">
        <f>S896*H896</f>
        <v>0</v>
      </c>
      <c r="U896" s="37"/>
      <c r="V896" s="37"/>
      <c r="W896" s="37"/>
      <c r="X896" s="37"/>
      <c r="Y896" s="37"/>
      <c r="Z896" s="37"/>
      <c r="AA896" s="37"/>
      <c r="AB896" s="37"/>
      <c r="AC896" s="37"/>
      <c r="AD896" s="37"/>
      <c r="AE896" s="37"/>
      <c r="AR896" s="209" t="s">
        <v>353</v>
      </c>
      <c r="AT896" s="209" t="s">
        <v>365</v>
      </c>
      <c r="AU896" s="209" t="s">
        <v>83</v>
      </c>
      <c r="AY896" s="19" t="s">
        <v>152</v>
      </c>
      <c r="BE896" s="210">
        <f>IF(N896="základní",J896,0)</f>
        <v>0</v>
      </c>
      <c r="BF896" s="210">
        <f>IF(N896="snížená",J896,0)</f>
        <v>0</v>
      </c>
      <c r="BG896" s="210">
        <f>IF(N896="zákl. přenesená",J896,0)</f>
        <v>0</v>
      </c>
      <c r="BH896" s="210">
        <f>IF(N896="sníž. přenesená",J896,0)</f>
        <v>0</v>
      </c>
      <c r="BI896" s="210">
        <f>IF(N896="nulová",J896,0)</f>
        <v>0</v>
      </c>
      <c r="BJ896" s="19" t="s">
        <v>81</v>
      </c>
      <c r="BK896" s="210">
        <f>ROUND(I896*H896,2)</f>
        <v>0</v>
      </c>
      <c r="BL896" s="19" t="s">
        <v>259</v>
      </c>
      <c r="BM896" s="209" t="s">
        <v>1202</v>
      </c>
    </row>
    <row r="897" spans="1:65" s="14" customFormat="1">
      <c r="B897" s="222"/>
      <c r="C897" s="223"/>
      <c r="D897" s="213" t="s">
        <v>161</v>
      </c>
      <c r="E897" s="224" t="s">
        <v>21</v>
      </c>
      <c r="F897" s="225" t="s">
        <v>1203</v>
      </c>
      <c r="G897" s="223"/>
      <c r="H897" s="226">
        <v>132.75</v>
      </c>
      <c r="I897" s="227"/>
      <c r="J897" s="223"/>
      <c r="K897" s="223"/>
      <c r="L897" s="228"/>
      <c r="M897" s="229"/>
      <c r="N897" s="230"/>
      <c r="O897" s="230"/>
      <c r="P897" s="230"/>
      <c r="Q897" s="230"/>
      <c r="R897" s="230"/>
      <c r="S897" s="230"/>
      <c r="T897" s="231"/>
      <c r="AT897" s="232" t="s">
        <v>161</v>
      </c>
      <c r="AU897" s="232" t="s">
        <v>83</v>
      </c>
      <c r="AV897" s="14" t="s">
        <v>83</v>
      </c>
      <c r="AW897" s="14" t="s">
        <v>36</v>
      </c>
      <c r="AX897" s="14" t="s">
        <v>81</v>
      </c>
      <c r="AY897" s="232" t="s">
        <v>152</v>
      </c>
    </row>
    <row r="898" spans="1:65" s="2" customFormat="1" ht="48" customHeight="1">
      <c r="A898" s="37"/>
      <c r="B898" s="38"/>
      <c r="C898" s="198" t="s">
        <v>1204</v>
      </c>
      <c r="D898" s="198" t="s">
        <v>154</v>
      </c>
      <c r="E898" s="199" t="s">
        <v>1205</v>
      </c>
      <c r="F898" s="200" t="s">
        <v>1206</v>
      </c>
      <c r="G898" s="201" t="s">
        <v>219</v>
      </c>
      <c r="H898" s="202">
        <v>139.38800000000001</v>
      </c>
      <c r="I898" s="203"/>
      <c r="J898" s="204">
        <f>ROUND(I898*H898,2)</f>
        <v>0</v>
      </c>
      <c r="K898" s="200" t="s">
        <v>272</v>
      </c>
      <c r="L898" s="42"/>
      <c r="M898" s="205" t="s">
        <v>21</v>
      </c>
      <c r="N898" s="206" t="s">
        <v>45</v>
      </c>
      <c r="O898" s="68"/>
      <c r="P898" s="207">
        <f>O898*H898</f>
        <v>0</v>
      </c>
      <c r="Q898" s="207">
        <v>1.0000000000000001E-5</v>
      </c>
      <c r="R898" s="207">
        <f>Q898*H898</f>
        <v>1.3938800000000001E-3</v>
      </c>
      <c r="S898" s="207">
        <v>0</v>
      </c>
      <c r="T898" s="208">
        <f>S898*H898</f>
        <v>0</v>
      </c>
      <c r="U898" s="37"/>
      <c r="V898" s="37"/>
      <c r="W898" s="37"/>
      <c r="X898" s="37"/>
      <c r="Y898" s="37"/>
      <c r="Z898" s="37"/>
      <c r="AA898" s="37"/>
      <c r="AB898" s="37"/>
      <c r="AC898" s="37"/>
      <c r="AD898" s="37"/>
      <c r="AE898" s="37"/>
      <c r="AR898" s="209" t="s">
        <v>259</v>
      </c>
      <c r="AT898" s="209" t="s">
        <v>154</v>
      </c>
      <c r="AU898" s="209" t="s">
        <v>83</v>
      </c>
      <c r="AY898" s="19" t="s">
        <v>152</v>
      </c>
      <c r="BE898" s="210">
        <f>IF(N898="základní",J898,0)</f>
        <v>0</v>
      </c>
      <c r="BF898" s="210">
        <f>IF(N898="snížená",J898,0)</f>
        <v>0</v>
      </c>
      <c r="BG898" s="210">
        <f>IF(N898="zákl. přenesená",J898,0)</f>
        <v>0</v>
      </c>
      <c r="BH898" s="210">
        <f>IF(N898="sníž. přenesená",J898,0)</f>
        <v>0</v>
      </c>
      <c r="BI898" s="210">
        <f>IF(N898="nulová",J898,0)</f>
        <v>0</v>
      </c>
      <c r="BJ898" s="19" t="s">
        <v>81</v>
      </c>
      <c r="BK898" s="210">
        <f>ROUND(I898*H898,2)</f>
        <v>0</v>
      </c>
      <c r="BL898" s="19" t="s">
        <v>259</v>
      </c>
      <c r="BM898" s="209" t="s">
        <v>1207</v>
      </c>
    </row>
    <row r="899" spans="1:65" s="13" customFormat="1">
      <c r="B899" s="211"/>
      <c r="C899" s="212"/>
      <c r="D899" s="213" t="s">
        <v>161</v>
      </c>
      <c r="E899" s="214" t="s">
        <v>21</v>
      </c>
      <c r="F899" s="215" t="s">
        <v>1186</v>
      </c>
      <c r="G899" s="212"/>
      <c r="H899" s="214" t="s">
        <v>21</v>
      </c>
      <c r="I899" s="216"/>
      <c r="J899" s="212"/>
      <c r="K899" s="212"/>
      <c r="L899" s="217"/>
      <c r="M899" s="218"/>
      <c r="N899" s="219"/>
      <c r="O899" s="219"/>
      <c r="P899" s="219"/>
      <c r="Q899" s="219"/>
      <c r="R899" s="219"/>
      <c r="S899" s="219"/>
      <c r="T899" s="220"/>
      <c r="AT899" s="221" t="s">
        <v>161</v>
      </c>
      <c r="AU899" s="221" t="s">
        <v>83</v>
      </c>
      <c r="AV899" s="13" t="s">
        <v>81</v>
      </c>
      <c r="AW899" s="13" t="s">
        <v>36</v>
      </c>
      <c r="AX899" s="13" t="s">
        <v>74</v>
      </c>
      <c r="AY899" s="221" t="s">
        <v>152</v>
      </c>
    </row>
    <row r="900" spans="1:65" s="13" customFormat="1">
      <c r="B900" s="211"/>
      <c r="C900" s="212"/>
      <c r="D900" s="213" t="s">
        <v>161</v>
      </c>
      <c r="E900" s="214" t="s">
        <v>21</v>
      </c>
      <c r="F900" s="215" t="s">
        <v>1208</v>
      </c>
      <c r="G900" s="212"/>
      <c r="H900" s="214" t="s">
        <v>21</v>
      </c>
      <c r="I900" s="216"/>
      <c r="J900" s="212"/>
      <c r="K900" s="212"/>
      <c r="L900" s="217"/>
      <c r="M900" s="218"/>
      <c r="N900" s="219"/>
      <c r="O900" s="219"/>
      <c r="P900" s="219"/>
      <c r="Q900" s="219"/>
      <c r="R900" s="219"/>
      <c r="S900" s="219"/>
      <c r="T900" s="220"/>
      <c r="AT900" s="221" t="s">
        <v>161</v>
      </c>
      <c r="AU900" s="221" t="s">
        <v>83</v>
      </c>
      <c r="AV900" s="13" t="s">
        <v>81</v>
      </c>
      <c r="AW900" s="13" t="s">
        <v>36</v>
      </c>
      <c r="AX900" s="13" t="s">
        <v>74</v>
      </c>
      <c r="AY900" s="221" t="s">
        <v>152</v>
      </c>
    </row>
    <row r="901" spans="1:65" s="14" customFormat="1">
      <c r="B901" s="222"/>
      <c r="C901" s="223"/>
      <c r="D901" s="213" t="s">
        <v>161</v>
      </c>
      <c r="E901" s="224" t="s">
        <v>21</v>
      </c>
      <c r="F901" s="225" t="s">
        <v>1209</v>
      </c>
      <c r="G901" s="223"/>
      <c r="H901" s="226">
        <v>139.38800000000001</v>
      </c>
      <c r="I901" s="227"/>
      <c r="J901" s="223"/>
      <c r="K901" s="223"/>
      <c r="L901" s="228"/>
      <c r="M901" s="229"/>
      <c r="N901" s="230"/>
      <c r="O901" s="230"/>
      <c r="P901" s="230"/>
      <c r="Q901" s="230"/>
      <c r="R901" s="230"/>
      <c r="S901" s="230"/>
      <c r="T901" s="231"/>
      <c r="AT901" s="232" t="s">
        <v>161</v>
      </c>
      <c r="AU901" s="232" t="s">
        <v>83</v>
      </c>
      <c r="AV901" s="14" t="s">
        <v>83</v>
      </c>
      <c r="AW901" s="14" t="s">
        <v>36</v>
      </c>
      <c r="AX901" s="14" t="s">
        <v>81</v>
      </c>
      <c r="AY901" s="232" t="s">
        <v>152</v>
      </c>
    </row>
    <row r="902" spans="1:65" s="2" customFormat="1" ht="24" customHeight="1">
      <c r="A902" s="37"/>
      <c r="B902" s="38"/>
      <c r="C902" s="244" t="s">
        <v>1210</v>
      </c>
      <c r="D902" s="244" t="s">
        <v>365</v>
      </c>
      <c r="E902" s="245" t="s">
        <v>1211</v>
      </c>
      <c r="F902" s="246" t="s">
        <v>1212</v>
      </c>
      <c r="G902" s="247" t="s">
        <v>219</v>
      </c>
      <c r="H902" s="248">
        <v>146.357</v>
      </c>
      <c r="I902" s="249"/>
      <c r="J902" s="250">
        <f>ROUND(I902*H902,2)</f>
        <v>0</v>
      </c>
      <c r="K902" s="246" t="s">
        <v>158</v>
      </c>
      <c r="L902" s="251"/>
      <c r="M902" s="252" t="s">
        <v>21</v>
      </c>
      <c r="N902" s="253" t="s">
        <v>45</v>
      </c>
      <c r="O902" s="68"/>
      <c r="P902" s="207">
        <f>O902*H902</f>
        <v>0</v>
      </c>
      <c r="Q902" s="207">
        <v>1.3999999999999999E-4</v>
      </c>
      <c r="R902" s="207">
        <f>Q902*H902</f>
        <v>2.0489979999999998E-2</v>
      </c>
      <c r="S902" s="207">
        <v>0</v>
      </c>
      <c r="T902" s="208">
        <f>S902*H902</f>
        <v>0</v>
      </c>
      <c r="U902" s="37"/>
      <c r="V902" s="37"/>
      <c r="W902" s="37"/>
      <c r="X902" s="37"/>
      <c r="Y902" s="37"/>
      <c r="Z902" s="37"/>
      <c r="AA902" s="37"/>
      <c r="AB902" s="37"/>
      <c r="AC902" s="37"/>
      <c r="AD902" s="37"/>
      <c r="AE902" s="37"/>
      <c r="AR902" s="209" t="s">
        <v>353</v>
      </c>
      <c r="AT902" s="209" t="s">
        <v>365</v>
      </c>
      <c r="AU902" s="209" t="s">
        <v>83</v>
      </c>
      <c r="AY902" s="19" t="s">
        <v>152</v>
      </c>
      <c r="BE902" s="210">
        <f>IF(N902="základní",J902,0)</f>
        <v>0</v>
      </c>
      <c r="BF902" s="210">
        <f>IF(N902="snížená",J902,0)</f>
        <v>0</v>
      </c>
      <c r="BG902" s="210">
        <f>IF(N902="zákl. přenesená",J902,0)</f>
        <v>0</v>
      </c>
      <c r="BH902" s="210">
        <f>IF(N902="sníž. přenesená",J902,0)</f>
        <v>0</v>
      </c>
      <c r="BI902" s="210">
        <f>IF(N902="nulová",J902,0)</f>
        <v>0</v>
      </c>
      <c r="BJ902" s="19" t="s">
        <v>81</v>
      </c>
      <c r="BK902" s="210">
        <f>ROUND(I902*H902,2)</f>
        <v>0</v>
      </c>
      <c r="BL902" s="19" t="s">
        <v>259</v>
      </c>
      <c r="BM902" s="209" t="s">
        <v>1213</v>
      </c>
    </row>
    <row r="903" spans="1:65" s="14" customFormat="1">
      <c r="B903" s="222"/>
      <c r="C903" s="223"/>
      <c r="D903" s="213" t="s">
        <v>161</v>
      </c>
      <c r="E903" s="224" t="s">
        <v>21</v>
      </c>
      <c r="F903" s="225" t="s">
        <v>1214</v>
      </c>
      <c r="G903" s="223"/>
      <c r="H903" s="226">
        <v>139.38800000000001</v>
      </c>
      <c r="I903" s="227"/>
      <c r="J903" s="223"/>
      <c r="K903" s="223"/>
      <c r="L903" s="228"/>
      <c r="M903" s="229"/>
      <c r="N903" s="230"/>
      <c r="O903" s="230"/>
      <c r="P903" s="230"/>
      <c r="Q903" s="230"/>
      <c r="R903" s="230"/>
      <c r="S903" s="230"/>
      <c r="T903" s="231"/>
      <c r="AT903" s="232" t="s">
        <v>161</v>
      </c>
      <c r="AU903" s="232" t="s">
        <v>83</v>
      </c>
      <c r="AV903" s="14" t="s">
        <v>83</v>
      </c>
      <c r="AW903" s="14" t="s">
        <v>36</v>
      </c>
      <c r="AX903" s="14" t="s">
        <v>81</v>
      </c>
      <c r="AY903" s="232" t="s">
        <v>152</v>
      </c>
    </row>
    <row r="904" spans="1:65" s="14" customFormat="1">
      <c r="B904" s="222"/>
      <c r="C904" s="223"/>
      <c r="D904" s="213" t="s">
        <v>161</v>
      </c>
      <c r="E904" s="223"/>
      <c r="F904" s="225" t="s">
        <v>1215</v>
      </c>
      <c r="G904" s="223"/>
      <c r="H904" s="226">
        <v>146.357</v>
      </c>
      <c r="I904" s="227"/>
      <c r="J904" s="223"/>
      <c r="K904" s="223"/>
      <c r="L904" s="228"/>
      <c r="M904" s="229"/>
      <c r="N904" s="230"/>
      <c r="O904" s="230"/>
      <c r="P904" s="230"/>
      <c r="Q904" s="230"/>
      <c r="R904" s="230"/>
      <c r="S904" s="230"/>
      <c r="T904" s="231"/>
      <c r="AT904" s="232" t="s">
        <v>161</v>
      </c>
      <c r="AU904" s="232" t="s">
        <v>83</v>
      </c>
      <c r="AV904" s="14" t="s">
        <v>83</v>
      </c>
      <c r="AW904" s="14" t="s">
        <v>4</v>
      </c>
      <c r="AX904" s="14" t="s">
        <v>81</v>
      </c>
      <c r="AY904" s="232" t="s">
        <v>152</v>
      </c>
    </row>
    <row r="905" spans="1:65" s="2" customFormat="1" ht="36" customHeight="1">
      <c r="A905" s="37"/>
      <c r="B905" s="38"/>
      <c r="C905" s="198" t="s">
        <v>1216</v>
      </c>
      <c r="D905" s="198" t="s">
        <v>154</v>
      </c>
      <c r="E905" s="199" t="s">
        <v>1217</v>
      </c>
      <c r="F905" s="200" t="s">
        <v>1218</v>
      </c>
      <c r="G905" s="201" t="s">
        <v>219</v>
      </c>
      <c r="H905" s="202">
        <v>93</v>
      </c>
      <c r="I905" s="203"/>
      <c r="J905" s="204">
        <f>ROUND(I905*H905,2)</f>
        <v>0</v>
      </c>
      <c r="K905" s="200" t="s">
        <v>158</v>
      </c>
      <c r="L905" s="42"/>
      <c r="M905" s="205" t="s">
        <v>21</v>
      </c>
      <c r="N905" s="206" t="s">
        <v>45</v>
      </c>
      <c r="O905" s="68"/>
      <c r="P905" s="207">
        <f>O905*H905</f>
        <v>0</v>
      </c>
      <c r="Q905" s="207">
        <v>0</v>
      </c>
      <c r="R905" s="207">
        <f>Q905*H905</f>
        <v>0</v>
      </c>
      <c r="S905" s="207">
        <v>0</v>
      </c>
      <c r="T905" s="208">
        <f>S905*H905</f>
        <v>0</v>
      </c>
      <c r="U905" s="37"/>
      <c r="V905" s="37"/>
      <c r="W905" s="37"/>
      <c r="X905" s="37"/>
      <c r="Y905" s="37"/>
      <c r="Z905" s="37"/>
      <c r="AA905" s="37"/>
      <c r="AB905" s="37"/>
      <c r="AC905" s="37"/>
      <c r="AD905" s="37"/>
      <c r="AE905" s="37"/>
      <c r="AR905" s="209" t="s">
        <v>259</v>
      </c>
      <c r="AT905" s="209" t="s">
        <v>154</v>
      </c>
      <c r="AU905" s="209" t="s">
        <v>83</v>
      </c>
      <c r="AY905" s="19" t="s">
        <v>152</v>
      </c>
      <c r="BE905" s="210">
        <f>IF(N905="základní",J905,0)</f>
        <v>0</v>
      </c>
      <c r="BF905" s="210">
        <f>IF(N905="snížená",J905,0)</f>
        <v>0</v>
      </c>
      <c r="BG905" s="210">
        <f>IF(N905="zákl. přenesená",J905,0)</f>
        <v>0</v>
      </c>
      <c r="BH905" s="210">
        <f>IF(N905="sníž. přenesená",J905,0)</f>
        <v>0</v>
      </c>
      <c r="BI905" s="210">
        <f>IF(N905="nulová",J905,0)</f>
        <v>0</v>
      </c>
      <c r="BJ905" s="19" t="s">
        <v>81</v>
      </c>
      <c r="BK905" s="210">
        <f>ROUND(I905*H905,2)</f>
        <v>0</v>
      </c>
      <c r="BL905" s="19" t="s">
        <v>259</v>
      </c>
      <c r="BM905" s="209" t="s">
        <v>1219</v>
      </c>
    </row>
    <row r="906" spans="1:65" s="13" customFormat="1">
      <c r="B906" s="211"/>
      <c r="C906" s="212"/>
      <c r="D906" s="213" t="s">
        <v>161</v>
      </c>
      <c r="E906" s="214" t="s">
        <v>21</v>
      </c>
      <c r="F906" s="215" t="s">
        <v>341</v>
      </c>
      <c r="G906" s="212"/>
      <c r="H906" s="214" t="s">
        <v>21</v>
      </c>
      <c r="I906" s="216"/>
      <c r="J906" s="212"/>
      <c r="K906" s="212"/>
      <c r="L906" s="217"/>
      <c r="M906" s="218"/>
      <c r="N906" s="219"/>
      <c r="O906" s="219"/>
      <c r="P906" s="219"/>
      <c r="Q906" s="219"/>
      <c r="R906" s="219"/>
      <c r="S906" s="219"/>
      <c r="T906" s="220"/>
      <c r="AT906" s="221" t="s">
        <v>161</v>
      </c>
      <c r="AU906" s="221" t="s">
        <v>83</v>
      </c>
      <c r="AV906" s="13" t="s">
        <v>81</v>
      </c>
      <c r="AW906" s="13" t="s">
        <v>36</v>
      </c>
      <c r="AX906" s="13" t="s">
        <v>74</v>
      </c>
      <c r="AY906" s="221" t="s">
        <v>152</v>
      </c>
    </row>
    <row r="907" spans="1:65" s="14" customFormat="1">
      <c r="B907" s="222"/>
      <c r="C907" s="223"/>
      <c r="D907" s="213" t="s">
        <v>161</v>
      </c>
      <c r="E907" s="224" t="s">
        <v>21</v>
      </c>
      <c r="F907" s="225" t="s">
        <v>1220</v>
      </c>
      <c r="G907" s="223"/>
      <c r="H907" s="226">
        <v>14.5</v>
      </c>
      <c r="I907" s="227"/>
      <c r="J907" s="223"/>
      <c r="K907" s="223"/>
      <c r="L907" s="228"/>
      <c r="M907" s="229"/>
      <c r="N907" s="230"/>
      <c r="O907" s="230"/>
      <c r="P907" s="230"/>
      <c r="Q907" s="230"/>
      <c r="R907" s="230"/>
      <c r="S907" s="230"/>
      <c r="T907" s="231"/>
      <c r="AT907" s="232" t="s">
        <v>161</v>
      </c>
      <c r="AU907" s="232" t="s">
        <v>83</v>
      </c>
      <c r="AV907" s="14" t="s">
        <v>83</v>
      </c>
      <c r="AW907" s="14" t="s">
        <v>36</v>
      </c>
      <c r="AX907" s="14" t="s">
        <v>74</v>
      </c>
      <c r="AY907" s="232" t="s">
        <v>152</v>
      </c>
    </row>
    <row r="908" spans="1:65" s="14" customFormat="1">
      <c r="B908" s="222"/>
      <c r="C908" s="223"/>
      <c r="D908" s="213" t="s">
        <v>161</v>
      </c>
      <c r="E908" s="224" t="s">
        <v>21</v>
      </c>
      <c r="F908" s="225" t="s">
        <v>1143</v>
      </c>
      <c r="G908" s="223"/>
      <c r="H908" s="226">
        <v>28.7</v>
      </c>
      <c r="I908" s="227"/>
      <c r="J908" s="223"/>
      <c r="K908" s="223"/>
      <c r="L908" s="228"/>
      <c r="M908" s="229"/>
      <c r="N908" s="230"/>
      <c r="O908" s="230"/>
      <c r="P908" s="230"/>
      <c r="Q908" s="230"/>
      <c r="R908" s="230"/>
      <c r="S908" s="230"/>
      <c r="T908" s="231"/>
      <c r="AT908" s="232" t="s">
        <v>161</v>
      </c>
      <c r="AU908" s="232" t="s">
        <v>83</v>
      </c>
      <c r="AV908" s="14" t="s">
        <v>83</v>
      </c>
      <c r="AW908" s="14" t="s">
        <v>36</v>
      </c>
      <c r="AX908" s="14" t="s">
        <v>74</v>
      </c>
      <c r="AY908" s="232" t="s">
        <v>152</v>
      </c>
    </row>
    <row r="909" spans="1:65" s="14" customFormat="1">
      <c r="B909" s="222"/>
      <c r="C909" s="223"/>
      <c r="D909" s="213" t="s">
        <v>161</v>
      </c>
      <c r="E909" s="224" t="s">
        <v>21</v>
      </c>
      <c r="F909" s="225" t="s">
        <v>1144</v>
      </c>
      <c r="G909" s="223"/>
      <c r="H909" s="226">
        <v>3.6</v>
      </c>
      <c r="I909" s="227"/>
      <c r="J909" s="223"/>
      <c r="K909" s="223"/>
      <c r="L909" s="228"/>
      <c r="M909" s="229"/>
      <c r="N909" s="230"/>
      <c r="O909" s="230"/>
      <c r="P909" s="230"/>
      <c r="Q909" s="230"/>
      <c r="R909" s="230"/>
      <c r="S909" s="230"/>
      <c r="T909" s="231"/>
      <c r="AT909" s="232" t="s">
        <v>161</v>
      </c>
      <c r="AU909" s="232" t="s">
        <v>83</v>
      </c>
      <c r="AV909" s="14" t="s">
        <v>83</v>
      </c>
      <c r="AW909" s="14" t="s">
        <v>36</v>
      </c>
      <c r="AX909" s="14" t="s">
        <v>74</v>
      </c>
      <c r="AY909" s="232" t="s">
        <v>152</v>
      </c>
    </row>
    <row r="910" spans="1:65" s="14" customFormat="1">
      <c r="B910" s="222"/>
      <c r="C910" s="223"/>
      <c r="D910" s="213" t="s">
        <v>161</v>
      </c>
      <c r="E910" s="224" t="s">
        <v>21</v>
      </c>
      <c r="F910" s="225" t="s">
        <v>1146</v>
      </c>
      <c r="G910" s="223"/>
      <c r="H910" s="226">
        <v>36.5</v>
      </c>
      <c r="I910" s="227"/>
      <c r="J910" s="223"/>
      <c r="K910" s="223"/>
      <c r="L910" s="228"/>
      <c r="M910" s="229"/>
      <c r="N910" s="230"/>
      <c r="O910" s="230"/>
      <c r="P910" s="230"/>
      <c r="Q910" s="230"/>
      <c r="R910" s="230"/>
      <c r="S910" s="230"/>
      <c r="T910" s="231"/>
      <c r="AT910" s="232" t="s">
        <v>161</v>
      </c>
      <c r="AU910" s="232" t="s">
        <v>83</v>
      </c>
      <c r="AV910" s="14" t="s">
        <v>83</v>
      </c>
      <c r="AW910" s="14" t="s">
        <v>36</v>
      </c>
      <c r="AX910" s="14" t="s">
        <v>74</v>
      </c>
      <c r="AY910" s="232" t="s">
        <v>152</v>
      </c>
    </row>
    <row r="911" spans="1:65" s="14" customFormat="1">
      <c r="B911" s="222"/>
      <c r="C911" s="223"/>
      <c r="D911" s="213" t="s">
        <v>161</v>
      </c>
      <c r="E911" s="224" t="s">
        <v>21</v>
      </c>
      <c r="F911" s="225" t="s">
        <v>1147</v>
      </c>
      <c r="G911" s="223"/>
      <c r="H911" s="226">
        <v>9.6999999999999993</v>
      </c>
      <c r="I911" s="227"/>
      <c r="J911" s="223"/>
      <c r="K911" s="223"/>
      <c r="L911" s="228"/>
      <c r="M911" s="229"/>
      <c r="N911" s="230"/>
      <c r="O911" s="230"/>
      <c r="P911" s="230"/>
      <c r="Q911" s="230"/>
      <c r="R911" s="230"/>
      <c r="S911" s="230"/>
      <c r="T911" s="231"/>
      <c r="AT911" s="232" t="s">
        <v>161</v>
      </c>
      <c r="AU911" s="232" t="s">
        <v>83</v>
      </c>
      <c r="AV911" s="14" t="s">
        <v>83</v>
      </c>
      <c r="AW911" s="14" t="s">
        <v>36</v>
      </c>
      <c r="AX911" s="14" t="s">
        <v>74</v>
      </c>
      <c r="AY911" s="232" t="s">
        <v>152</v>
      </c>
    </row>
    <row r="912" spans="1:65" s="15" customFormat="1">
      <c r="B912" s="233"/>
      <c r="C912" s="234"/>
      <c r="D912" s="213" t="s">
        <v>161</v>
      </c>
      <c r="E912" s="235" t="s">
        <v>21</v>
      </c>
      <c r="F912" s="236" t="s">
        <v>184</v>
      </c>
      <c r="G912" s="234"/>
      <c r="H912" s="237">
        <v>93.000000000000014</v>
      </c>
      <c r="I912" s="238"/>
      <c r="J912" s="234"/>
      <c r="K912" s="234"/>
      <c r="L912" s="239"/>
      <c r="M912" s="240"/>
      <c r="N912" s="241"/>
      <c r="O912" s="241"/>
      <c r="P912" s="241"/>
      <c r="Q912" s="241"/>
      <c r="R912" s="241"/>
      <c r="S912" s="241"/>
      <c r="T912" s="242"/>
      <c r="AT912" s="243" t="s">
        <v>161</v>
      </c>
      <c r="AU912" s="243" t="s">
        <v>83</v>
      </c>
      <c r="AV912" s="15" t="s">
        <v>159</v>
      </c>
      <c r="AW912" s="15" t="s">
        <v>36</v>
      </c>
      <c r="AX912" s="15" t="s">
        <v>81</v>
      </c>
      <c r="AY912" s="243" t="s">
        <v>152</v>
      </c>
    </row>
    <row r="913" spans="1:65" s="2" customFormat="1" ht="24" customHeight="1">
      <c r="A913" s="37"/>
      <c r="B913" s="38"/>
      <c r="C913" s="244" t="s">
        <v>1221</v>
      </c>
      <c r="D913" s="244" t="s">
        <v>365</v>
      </c>
      <c r="E913" s="245" t="s">
        <v>1222</v>
      </c>
      <c r="F913" s="246" t="s">
        <v>1223</v>
      </c>
      <c r="G913" s="247" t="s">
        <v>219</v>
      </c>
      <c r="H913" s="248">
        <v>117.645</v>
      </c>
      <c r="I913" s="249"/>
      <c r="J913" s="250">
        <f>ROUND(I913*H913,2)</f>
        <v>0</v>
      </c>
      <c r="K913" s="246" t="s">
        <v>158</v>
      </c>
      <c r="L913" s="251"/>
      <c r="M913" s="252" t="s">
        <v>21</v>
      </c>
      <c r="N913" s="253" t="s">
        <v>45</v>
      </c>
      <c r="O913" s="68"/>
      <c r="P913" s="207">
        <f>O913*H913</f>
        <v>0</v>
      </c>
      <c r="Q913" s="207">
        <v>5.0000000000000001E-4</v>
      </c>
      <c r="R913" s="207">
        <f>Q913*H913</f>
        <v>5.88225E-2</v>
      </c>
      <c r="S913" s="207">
        <v>0</v>
      </c>
      <c r="T913" s="208">
        <f>S913*H913</f>
        <v>0</v>
      </c>
      <c r="U913" s="37"/>
      <c r="V913" s="37"/>
      <c r="W913" s="37"/>
      <c r="X913" s="37"/>
      <c r="Y913" s="37"/>
      <c r="Z913" s="37"/>
      <c r="AA913" s="37"/>
      <c r="AB913" s="37"/>
      <c r="AC913" s="37"/>
      <c r="AD913" s="37"/>
      <c r="AE913" s="37"/>
      <c r="AR913" s="209" t="s">
        <v>353</v>
      </c>
      <c r="AT913" s="209" t="s">
        <v>365</v>
      </c>
      <c r="AU913" s="209" t="s">
        <v>83</v>
      </c>
      <c r="AY913" s="19" t="s">
        <v>152</v>
      </c>
      <c r="BE913" s="210">
        <f>IF(N913="základní",J913,0)</f>
        <v>0</v>
      </c>
      <c r="BF913" s="210">
        <f>IF(N913="snížená",J913,0)</f>
        <v>0</v>
      </c>
      <c r="BG913" s="210">
        <f>IF(N913="zákl. přenesená",J913,0)</f>
        <v>0</v>
      </c>
      <c r="BH913" s="210">
        <f>IF(N913="sníž. přenesená",J913,0)</f>
        <v>0</v>
      </c>
      <c r="BI913" s="210">
        <f>IF(N913="nulová",J913,0)</f>
        <v>0</v>
      </c>
      <c r="BJ913" s="19" t="s">
        <v>81</v>
      </c>
      <c r="BK913" s="210">
        <f>ROUND(I913*H913,2)</f>
        <v>0</v>
      </c>
      <c r="BL913" s="19" t="s">
        <v>259</v>
      </c>
      <c r="BM913" s="209" t="s">
        <v>1224</v>
      </c>
    </row>
    <row r="914" spans="1:65" s="14" customFormat="1">
      <c r="B914" s="222"/>
      <c r="C914" s="223"/>
      <c r="D914" s="213" t="s">
        <v>161</v>
      </c>
      <c r="E914" s="224" t="s">
        <v>21</v>
      </c>
      <c r="F914" s="225" t="s">
        <v>1225</v>
      </c>
      <c r="G914" s="223"/>
      <c r="H914" s="226">
        <v>106.95</v>
      </c>
      <c r="I914" s="227"/>
      <c r="J914" s="223"/>
      <c r="K914" s="223"/>
      <c r="L914" s="228"/>
      <c r="M914" s="229"/>
      <c r="N914" s="230"/>
      <c r="O914" s="230"/>
      <c r="P914" s="230"/>
      <c r="Q914" s="230"/>
      <c r="R914" s="230"/>
      <c r="S914" s="230"/>
      <c r="T914" s="231"/>
      <c r="AT914" s="232" t="s">
        <v>161</v>
      </c>
      <c r="AU914" s="232" t="s">
        <v>83</v>
      </c>
      <c r="AV914" s="14" t="s">
        <v>83</v>
      </c>
      <c r="AW914" s="14" t="s">
        <v>36</v>
      </c>
      <c r="AX914" s="14" t="s">
        <v>81</v>
      </c>
      <c r="AY914" s="232" t="s">
        <v>152</v>
      </c>
    </row>
    <row r="915" spans="1:65" s="14" customFormat="1">
      <c r="B915" s="222"/>
      <c r="C915" s="223"/>
      <c r="D915" s="213" t="s">
        <v>161</v>
      </c>
      <c r="E915" s="223"/>
      <c r="F915" s="225" t="s">
        <v>1226</v>
      </c>
      <c r="G915" s="223"/>
      <c r="H915" s="226">
        <v>117.645</v>
      </c>
      <c r="I915" s="227"/>
      <c r="J915" s="223"/>
      <c r="K915" s="223"/>
      <c r="L915" s="228"/>
      <c r="M915" s="229"/>
      <c r="N915" s="230"/>
      <c r="O915" s="230"/>
      <c r="P915" s="230"/>
      <c r="Q915" s="230"/>
      <c r="R915" s="230"/>
      <c r="S915" s="230"/>
      <c r="T915" s="231"/>
      <c r="AT915" s="232" t="s">
        <v>161</v>
      </c>
      <c r="AU915" s="232" t="s">
        <v>83</v>
      </c>
      <c r="AV915" s="14" t="s">
        <v>83</v>
      </c>
      <c r="AW915" s="14" t="s">
        <v>4</v>
      </c>
      <c r="AX915" s="14" t="s">
        <v>81</v>
      </c>
      <c r="AY915" s="232" t="s">
        <v>152</v>
      </c>
    </row>
    <row r="916" spans="1:65" s="2" customFormat="1" ht="36" customHeight="1">
      <c r="A916" s="37"/>
      <c r="B916" s="38"/>
      <c r="C916" s="198" t="s">
        <v>1227</v>
      </c>
      <c r="D916" s="198" t="s">
        <v>154</v>
      </c>
      <c r="E916" s="199" t="s">
        <v>1228</v>
      </c>
      <c r="F916" s="200" t="s">
        <v>1229</v>
      </c>
      <c r="G916" s="201" t="s">
        <v>1084</v>
      </c>
      <c r="H916" s="265"/>
      <c r="I916" s="203"/>
      <c r="J916" s="204">
        <f>ROUND(I916*H916,2)</f>
        <v>0</v>
      </c>
      <c r="K916" s="200" t="s">
        <v>158</v>
      </c>
      <c r="L916" s="42"/>
      <c r="M916" s="205" t="s">
        <v>21</v>
      </c>
      <c r="N916" s="206" t="s">
        <v>45</v>
      </c>
      <c r="O916" s="68"/>
      <c r="P916" s="207">
        <f>O916*H916</f>
        <v>0</v>
      </c>
      <c r="Q916" s="207">
        <v>0</v>
      </c>
      <c r="R916" s="207">
        <f>Q916*H916</f>
        <v>0</v>
      </c>
      <c r="S916" s="207">
        <v>0</v>
      </c>
      <c r="T916" s="208">
        <f>S916*H916</f>
        <v>0</v>
      </c>
      <c r="U916" s="37"/>
      <c r="V916" s="37"/>
      <c r="W916" s="37"/>
      <c r="X916" s="37"/>
      <c r="Y916" s="37"/>
      <c r="Z916" s="37"/>
      <c r="AA916" s="37"/>
      <c r="AB916" s="37"/>
      <c r="AC916" s="37"/>
      <c r="AD916" s="37"/>
      <c r="AE916" s="37"/>
      <c r="AR916" s="209" t="s">
        <v>259</v>
      </c>
      <c r="AT916" s="209" t="s">
        <v>154</v>
      </c>
      <c r="AU916" s="209" t="s">
        <v>83</v>
      </c>
      <c r="AY916" s="19" t="s">
        <v>152</v>
      </c>
      <c r="BE916" s="210">
        <f>IF(N916="základní",J916,0)</f>
        <v>0</v>
      </c>
      <c r="BF916" s="210">
        <f>IF(N916="snížená",J916,0)</f>
        <v>0</v>
      </c>
      <c r="BG916" s="210">
        <f>IF(N916="zákl. přenesená",J916,0)</f>
        <v>0</v>
      </c>
      <c r="BH916" s="210">
        <f>IF(N916="sníž. přenesená",J916,0)</f>
        <v>0</v>
      </c>
      <c r="BI916" s="210">
        <f>IF(N916="nulová",J916,0)</f>
        <v>0</v>
      </c>
      <c r="BJ916" s="19" t="s">
        <v>81</v>
      </c>
      <c r="BK916" s="210">
        <f>ROUND(I916*H916,2)</f>
        <v>0</v>
      </c>
      <c r="BL916" s="19" t="s">
        <v>259</v>
      </c>
      <c r="BM916" s="209" t="s">
        <v>1230</v>
      </c>
    </row>
    <row r="917" spans="1:65" s="12" customFormat="1" ht="22.9" customHeight="1">
      <c r="B917" s="182"/>
      <c r="C917" s="183"/>
      <c r="D917" s="184" t="s">
        <v>73</v>
      </c>
      <c r="E917" s="196" t="s">
        <v>1231</v>
      </c>
      <c r="F917" s="196" t="s">
        <v>1232</v>
      </c>
      <c r="G917" s="183"/>
      <c r="H917" s="183"/>
      <c r="I917" s="186"/>
      <c r="J917" s="197">
        <f>BK917</f>
        <v>0</v>
      </c>
      <c r="K917" s="183"/>
      <c r="L917" s="188"/>
      <c r="M917" s="189"/>
      <c r="N917" s="190"/>
      <c r="O917" s="190"/>
      <c r="P917" s="191">
        <f>SUM(P918:P939)</f>
        <v>0</v>
      </c>
      <c r="Q917" s="190"/>
      <c r="R917" s="191">
        <f>SUM(R918:R939)</f>
        <v>3.1960000000000002E-2</v>
      </c>
      <c r="S917" s="190"/>
      <c r="T917" s="192">
        <f>SUM(T918:T939)</f>
        <v>0</v>
      </c>
      <c r="AR917" s="193" t="s">
        <v>83</v>
      </c>
      <c r="AT917" s="194" t="s">
        <v>73</v>
      </c>
      <c r="AU917" s="194" t="s">
        <v>81</v>
      </c>
      <c r="AY917" s="193" t="s">
        <v>152</v>
      </c>
      <c r="BK917" s="195">
        <f>SUM(BK918:BK939)</f>
        <v>0</v>
      </c>
    </row>
    <row r="918" spans="1:65" s="2" customFormat="1" ht="24" customHeight="1">
      <c r="A918" s="37"/>
      <c r="B918" s="38"/>
      <c r="C918" s="198" t="s">
        <v>1233</v>
      </c>
      <c r="D918" s="198" t="s">
        <v>154</v>
      </c>
      <c r="E918" s="199" t="s">
        <v>1234</v>
      </c>
      <c r="F918" s="200" t="s">
        <v>1235</v>
      </c>
      <c r="G918" s="201" t="s">
        <v>1236</v>
      </c>
      <c r="H918" s="202">
        <v>3</v>
      </c>
      <c r="I918" s="203"/>
      <c r="J918" s="204">
        <f>ROUND(I918*H918,2)</f>
        <v>0</v>
      </c>
      <c r="K918" s="200" t="s">
        <v>158</v>
      </c>
      <c r="L918" s="42"/>
      <c r="M918" s="205" t="s">
        <v>21</v>
      </c>
      <c r="N918" s="206" t="s">
        <v>45</v>
      </c>
      <c r="O918" s="68"/>
      <c r="P918" s="207">
        <f>O918*H918</f>
        <v>0</v>
      </c>
      <c r="Q918" s="207">
        <v>5.1999999999999995E-4</v>
      </c>
      <c r="R918" s="207">
        <f>Q918*H918</f>
        <v>1.5599999999999998E-3</v>
      </c>
      <c r="S918" s="207">
        <v>0</v>
      </c>
      <c r="T918" s="208">
        <f>S918*H918</f>
        <v>0</v>
      </c>
      <c r="U918" s="37"/>
      <c r="V918" s="37"/>
      <c r="W918" s="37"/>
      <c r="X918" s="37"/>
      <c r="Y918" s="37"/>
      <c r="Z918" s="37"/>
      <c r="AA918" s="37"/>
      <c r="AB918" s="37"/>
      <c r="AC918" s="37"/>
      <c r="AD918" s="37"/>
      <c r="AE918" s="37"/>
      <c r="AR918" s="209" t="s">
        <v>259</v>
      </c>
      <c r="AT918" s="209" t="s">
        <v>154</v>
      </c>
      <c r="AU918" s="209" t="s">
        <v>83</v>
      </c>
      <c r="AY918" s="19" t="s">
        <v>152</v>
      </c>
      <c r="BE918" s="210">
        <f>IF(N918="základní",J918,0)</f>
        <v>0</v>
      </c>
      <c r="BF918" s="210">
        <f>IF(N918="snížená",J918,0)</f>
        <v>0</v>
      </c>
      <c r="BG918" s="210">
        <f>IF(N918="zákl. přenesená",J918,0)</f>
        <v>0</v>
      </c>
      <c r="BH918" s="210">
        <f>IF(N918="sníž. přenesená",J918,0)</f>
        <v>0</v>
      </c>
      <c r="BI918" s="210">
        <f>IF(N918="nulová",J918,0)</f>
        <v>0</v>
      </c>
      <c r="BJ918" s="19" t="s">
        <v>81</v>
      </c>
      <c r="BK918" s="210">
        <f>ROUND(I918*H918,2)</f>
        <v>0</v>
      </c>
      <c r="BL918" s="19" t="s">
        <v>259</v>
      </c>
      <c r="BM918" s="209" t="s">
        <v>1237</v>
      </c>
    </row>
    <row r="919" spans="1:65" s="13" customFormat="1">
      <c r="B919" s="211"/>
      <c r="C919" s="212"/>
      <c r="D919" s="213" t="s">
        <v>161</v>
      </c>
      <c r="E919" s="214" t="s">
        <v>21</v>
      </c>
      <c r="F919" s="215" t="s">
        <v>1238</v>
      </c>
      <c r="G919" s="212"/>
      <c r="H919" s="214" t="s">
        <v>21</v>
      </c>
      <c r="I919" s="216"/>
      <c r="J919" s="212"/>
      <c r="K919" s="212"/>
      <c r="L919" s="217"/>
      <c r="M919" s="218"/>
      <c r="N919" s="219"/>
      <c r="O919" s="219"/>
      <c r="P919" s="219"/>
      <c r="Q919" s="219"/>
      <c r="R919" s="219"/>
      <c r="S919" s="219"/>
      <c r="T919" s="220"/>
      <c r="AT919" s="221" t="s">
        <v>161</v>
      </c>
      <c r="AU919" s="221" t="s">
        <v>83</v>
      </c>
      <c r="AV919" s="13" t="s">
        <v>81</v>
      </c>
      <c r="AW919" s="13" t="s">
        <v>36</v>
      </c>
      <c r="AX919" s="13" t="s">
        <v>74</v>
      </c>
      <c r="AY919" s="221" t="s">
        <v>152</v>
      </c>
    </row>
    <row r="920" spans="1:65" s="14" customFormat="1">
      <c r="B920" s="222"/>
      <c r="C920" s="223"/>
      <c r="D920" s="213" t="s">
        <v>161</v>
      </c>
      <c r="E920" s="224" t="s">
        <v>21</v>
      </c>
      <c r="F920" s="225" t="s">
        <v>1239</v>
      </c>
      <c r="G920" s="223"/>
      <c r="H920" s="226">
        <v>3</v>
      </c>
      <c r="I920" s="227"/>
      <c r="J920" s="223"/>
      <c r="K920" s="223"/>
      <c r="L920" s="228"/>
      <c r="M920" s="229"/>
      <c r="N920" s="230"/>
      <c r="O920" s="230"/>
      <c r="P920" s="230"/>
      <c r="Q920" s="230"/>
      <c r="R920" s="230"/>
      <c r="S920" s="230"/>
      <c r="T920" s="231"/>
      <c r="AT920" s="232" t="s">
        <v>161</v>
      </c>
      <c r="AU920" s="232" t="s">
        <v>83</v>
      </c>
      <c r="AV920" s="14" t="s">
        <v>83</v>
      </c>
      <c r="AW920" s="14" t="s">
        <v>36</v>
      </c>
      <c r="AX920" s="14" t="s">
        <v>81</v>
      </c>
      <c r="AY920" s="232" t="s">
        <v>152</v>
      </c>
    </row>
    <row r="921" spans="1:65" s="2" customFormat="1" ht="24" customHeight="1">
      <c r="A921" s="37"/>
      <c r="B921" s="38"/>
      <c r="C921" s="198" t="s">
        <v>1240</v>
      </c>
      <c r="D921" s="198" t="s">
        <v>154</v>
      </c>
      <c r="E921" s="199" t="s">
        <v>1241</v>
      </c>
      <c r="F921" s="200" t="s">
        <v>1242</v>
      </c>
      <c r="G921" s="201" t="s">
        <v>1236</v>
      </c>
      <c r="H921" s="202">
        <v>3</v>
      </c>
      <c r="I921" s="203"/>
      <c r="J921" s="204">
        <f>ROUND(I921*H921,2)</f>
        <v>0</v>
      </c>
      <c r="K921" s="200" t="s">
        <v>158</v>
      </c>
      <c r="L921" s="42"/>
      <c r="M921" s="205" t="s">
        <v>21</v>
      </c>
      <c r="N921" s="206" t="s">
        <v>45</v>
      </c>
      <c r="O921" s="68"/>
      <c r="P921" s="207">
        <f>O921*H921</f>
        <v>0</v>
      </c>
      <c r="Q921" s="207">
        <v>5.1999999999999995E-4</v>
      </c>
      <c r="R921" s="207">
        <f>Q921*H921</f>
        <v>1.5599999999999998E-3</v>
      </c>
      <c r="S921" s="207">
        <v>0</v>
      </c>
      <c r="T921" s="208">
        <f>S921*H921</f>
        <v>0</v>
      </c>
      <c r="U921" s="37"/>
      <c r="V921" s="37"/>
      <c r="W921" s="37"/>
      <c r="X921" s="37"/>
      <c r="Y921" s="37"/>
      <c r="Z921" s="37"/>
      <c r="AA921" s="37"/>
      <c r="AB921" s="37"/>
      <c r="AC921" s="37"/>
      <c r="AD921" s="37"/>
      <c r="AE921" s="37"/>
      <c r="AR921" s="209" t="s">
        <v>259</v>
      </c>
      <c r="AT921" s="209" t="s">
        <v>154</v>
      </c>
      <c r="AU921" s="209" t="s">
        <v>83</v>
      </c>
      <c r="AY921" s="19" t="s">
        <v>152</v>
      </c>
      <c r="BE921" s="210">
        <f>IF(N921="základní",J921,0)</f>
        <v>0</v>
      </c>
      <c r="BF921" s="210">
        <f>IF(N921="snížená",J921,0)</f>
        <v>0</v>
      </c>
      <c r="BG921" s="210">
        <f>IF(N921="zákl. přenesená",J921,0)</f>
        <v>0</v>
      </c>
      <c r="BH921" s="210">
        <f>IF(N921="sníž. přenesená",J921,0)</f>
        <v>0</v>
      </c>
      <c r="BI921" s="210">
        <f>IF(N921="nulová",J921,0)</f>
        <v>0</v>
      </c>
      <c r="BJ921" s="19" t="s">
        <v>81</v>
      </c>
      <c r="BK921" s="210">
        <f>ROUND(I921*H921,2)</f>
        <v>0</v>
      </c>
      <c r="BL921" s="19" t="s">
        <v>259</v>
      </c>
      <c r="BM921" s="209" t="s">
        <v>1243</v>
      </c>
    </row>
    <row r="922" spans="1:65" s="13" customFormat="1">
      <c r="B922" s="211"/>
      <c r="C922" s="212"/>
      <c r="D922" s="213" t="s">
        <v>161</v>
      </c>
      <c r="E922" s="214" t="s">
        <v>21</v>
      </c>
      <c r="F922" s="215" t="s">
        <v>1238</v>
      </c>
      <c r="G922" s="212"/>
      <c r="H922" s="214" t="s">
        <v>21</v>
      </c>
      <c r="I922" s="216"/>
      <c r="J922" s="212"/>
      <c r="K922" s="212"/>
      <c r="L922" s="217"/>
      <c r="M922" s="218"/>
      <c r="N922" s="219"/>
      <c r="O922" s="219"/>
      <c r="P922" s="219"/>
      <c r="Q922" s="219"/>
      <c r="R922" s="219"/>
      <c r="S922" s="219"/>
      <c r="T922" s="220"/>
      <c r="AT922" s="221" t="s">
        <v>161</v>
      </c>
      <c r="AU922" s="221" t="s">
        <v>83</v>
      </c>
      <c r="AV922" s="13" t="s">
        <v>81</v>
      </c>
      <c r="AW922" s="13" t="s">
        <v>36</v>
      </c>
      <c r="AX922" s="13" t="s">
        <v>74</v>
      </c>
      <c r="AY922" s="221" t="s">
        <v>152</v>
      </c>
    </row>
    <row r="923" spans="1:65" s="14" customFormat="1">
      <c r="B923" s="222"/>
      <c r="C923" s="223"/>
      <c r="D923" s="213" t="s">
        <v>161</v>
      </c>
      <c r="E923" s="224" t="s">
        <v>21</v>
      </c>
      <c r="F923" s="225" t="s">
        <v>1244</v>
      </c>
      <c r="G923" s="223"/>
      <c r="H923" s="226">
        <v>3</v>
      </c>
      <c r="I923" s="227"/>
      <c r="J923" s="223"/>
      <c r="K923" s="223"/>
      <c r="L923" s="228"/>
      <c r="M923" s="229"/>
      <c r="N923" s="230"/>
      <c r="O923" s="230"/>
      <c r="P923" s="230"/>
      <c r="Q923" s="230"/>
      <c r="R923" s="230"/>
      <c r="S923" s="230"/>
      <c r="T923" s="231"/>
      <c r="AT923" s="232" t="s">
        <v>161</v>
      </c>
      <c r="AU923" s="232" t="s">
        <v>83</v>
      </c>
      <c r="AV923" s="14" t="s">
        <v>83</v>
      </c>
      <c r="AW923" s="14" t="s">
        <v>36</v>
      </c>
      <c r="AX923" s="14" t="s">
        <v>81</v>
      </c>
      <c r="AY923" s="232" t="s">
        <v>152</v>
      </c>
    </row>
    <row r="924" spans="1:65" s="2" customFormat="1" ht="24" customHeight="1">
      <c r="A924" s="37"/>
      <c r="B924" s="38"/>
      <c r="C924" s="198" t="s">
        <v>1245</v>
      </c>
      <c r="D924" s="198" t="s">
        <v>154</v>
      </c>
      <c r="E924" s="199" t="s">
        <v>1246</v>
      </c>
      <c r="F924" s="200" t="s">
        <v>1247</v>
      </c>
      <c r="G924" s="201" t="s">
        <v>1236</v>
      </c>
      <c r="H924" s="202">
        <v>3</v>
      </c>
      <c r="I924" s="203"/>
      <c r="J924" s="204">
        <f>ROUND(I924*H924,2)</f>
        <v>0</v>
      </c>
      <c r="K924" s="200" t="s">
        <v>272</v>
      </c>
      <c r="L924" s="42"/>
      <c r="M924" s="205" t="s">
        <v>21</v>
      </c>
      <c r="N924" s="206" t="s">
        <v>45</v>
      </c>
      <c r="O924" s="68"/>
      <c r="P924" s="207">
        <f>O924*H924</f>
        <v>0</v>
      </c>
      <c r="Q924" s="207">
        <v>5.1999999999999995E-4</v>
      </c>
      <c r="R924" s="207">
        <f>Q924*H924</f>
        <v>1.5599999999999998E-3</v>
      </c>
      <c r="S924" s="207">
        <v>0</v>
      </c>
      <c r="T924" s="208">
        <f>S924*H924</f>
        <v>0</v>
      </c>
      <c r="U924" s="37"/>
      <c r="V924" s="37"/>
      <c r="W924" s="37"/>
      <c r="X924" s="37"/>
      <c r="Y924" s="37"/>
      <c r="Z924" s="37"/>
      <c r="AA924" s="37"/>
      <c r="AB924" s="37"/>
      <c r="AC924" s="37"/>
      <c r="AD924" s="37"/>
      <c r="AE924" s="37"/>
      <c r="AR924" s="209" t="s">
        <v>259</v>
      </c>
      <c r="AT924" s="209" t="s">
        <v>154</v>
      </c>
      <c r="AU924" s="209" t="s">
        <v>83</v>
      </c>
      <c r="AY924" s="19" t="s">
        <v>152</v>
      </c>
      <c r="BE924" s="210">
        <f>IF(N924="základní",J924,0)</f>
        <v>0</v>
      </c>
      <c r="BF924" s="210">
        <f>IF(N924="snížená",J924,0)</f>
        <v>0</v>
      </c>
      <c r="BG924" s="210">
        <f>IF(N924="zákl. přenesená",J924,0)</f>
        <v>0</v>
      </c>
      <c r="BH924" s="210">
        <f>IF(N924="sníž. přenesená",J924,0)</f>
        <v>0</v>
      </c>
      <c r="BI924" s="210">
        <f>IF(N924="nulová",J924,0)</f>
        <v>0</v>
      </c>
      <c r="BJ924" s="19" t="s">
        <v>81</v>
      </c>
      <c r="BK924" s="210">
        <f>ROUND(I924*H924,2)</f>
        <v>0</v>
      </c>
      <c r="BL924" s="19" t="s">
        <v>259</v>
      </c>
      <c r="BM924" s="209" t="s">
        <v>1248</v>
      </c>
    </row>
    <row r="925" spans="1:65" s="13" customFormat="1">
      <c r="B925" s="211"/>
      <c r="C925" s="212"/>
      <c r="D925" s="213" t="s">
        <v>161</v>
      </c>
      <c r="E925" s="214" t="s">
        <v>21</v>
      </c>
      <c r="F925" s="215" t="s">
        <v>1238</v>
      </c>
      <c r="G925" s="212"/>
      <c r="H925" s="214" t="s">
        <v>21</v>
      </c>
      <c r="I925" s="216"/>
      <c r="J925" s="212"/>
      <c r="K925" s="212"/>
      <c r="L925" s="217"/>
      <c r="M925" s="218"/>
      <c r="N925" s="219"/>
      <c r="O925" s="219"/>
      <c r="P925" s="219"/>
      <c r="Q925" s="219"/>
      <c r="R925" s="219"/>
      <c r="S925" s="219"/>
      <c r="T925" s="220"/>
      <c r="AT925" s="221" t="s">
        <v>161</v>
      </c>
      <c r="AU925" s="221" t="s">
        <v>83</v>
      </c>
      <c r="AV925" s="13" t="s">
        <v>81</v>
      </c>
      <c r="AW925" s="13" t="s">
        <v>36</v>
      </c>
      <c r="AX925" s="13" t="s">
        <v>74</v>
      </c>
      <c r="AY925" s="221" t="s">
        <v>152</v>
      </c>
    </row>
    <row r="926" spans="1:65" s="14" customFormat="1">
      <c r="B926" s="222"/>
      <c r="C926" s="223"/>
      <c r="D926" s="213" t="s">
        <v>161</v>
      </c>
      <c r="E926" s="224" t="s">
        <v>21</v>
      </c>
      <c r="F926" s="225" t="s">
        <v>1244</v>
      </c>
      <c r="G926" s="223"/>
      <c r="H926" s="226">
        <v>3</v>
      </c>
      <c r="I926" s="227"/>
      <c r="J926" s="223"/>
      <c r="K926" s="223"/>
      <c r="L926" s="228"/>
      <c r="M926" s="229"/>
      <c r="N926" s="230"/>
      <c r="O926" s="230"/>
      <c r="P926" s="230"/>
      <c r="Q926" s="230"/>
      <c r="R926" s="230"/>
      <c r="S926" s="230"/>
      <c r="T926" s="231"/>
      <c r="AT926" s="232" t="s">
        <v>161</v>
      </c>
      <c r="AU926" s="232" t="s">
        <v>83</v>
      </c>
      <c r="AV926" s="14" t="s">
        <v>83</v>
      </c>
      <c r="AW926" s="14" t="s">
        <v>36</v>
      </c>
      <c r="AX926" s="14" t="s">
        <v>81</v>
      </c>
      <c r="AY926" s="232" t="s">
        <v>152</v>
      </c>
    </row>
    <row r="927" spans="1:65" s="2" customFormat="1" ht="24" customHeight="1">
      <c r="A927" s="37"/>
      <c r="B927" s="38"/>
      <c r="C927" s="198" t="s">
        <v>1249</v>
      </c>
      <c r="D927" s="198" t="s">
        <v>154</v>
      </c>
      <c r="E927" s="199" t="s">
        <v>1250</v>
      </c>
      <c r="F927" s="200" t="s">
        <v>1251</v>
      </c>
      <c r="G927" s="201" t="s">
        <v>1236</v>
      </c>
      <c r="H927" s="202">
        <v>3</v>
      </c>
      <c r="I927" s="203"/>
      <c r="J927" s="204">
        <f>ROUND(I927*H927,2)</f>
        <v>0</v>
      </c>
      <c r="K927" s="200" t="s">
        <v>272</v>
      </c>
      <c r="L927" s="42"/>
      <c r="M927" s="205" t="s">
        <v>21</v>
      </c>
      <c r="N927" s="206" t="s">
        <v>45</v>
      </c>
      <c r="O927" s="68"/>
      <c r="P927" s="207">
        <f>O927*H927</f>
        <v>0</v>
      </c>
      <c r="Q927" s="207">
        <v>5.1999999999999995E-4</v>
      </c>
      <c r="R927" s="207">
        <f>Q927*H927</f>
        <v>1.5599999999999998E-3</v>
      </c>
      <c r="S927" s="207">
        <v>0</v>
      </c>
      <c r="T927" s="208">
        <f>S927*H927</f>
        <v>0</v>
      </c>
      <c r="U927" s="37"/>
      <c r="V927" s="37"/>
      <c r="W927" s="37"/>
      <c r="X927" s="37"/>
      <c r="Y927" s="37"/>
      <c r="Z927" s="37"/>
      <c r="AA927" s="37"/>
      <c r="AB927" s="37"/>
      <c r="AC927" s="37"/>
      <c r="AD927" s="37"/>
      <c r="AE927" s="37"/>
      <c r="AR927" s="209" t="s">
        <v>259</v>
      </c>
      <c r="AT927" s="209" t="s">
        <v>154</v>
      </c>
      <c r="AU927" s="209" t="s">
        <v>83</v>
      </c>
      <c r="AY927" s="19" t="s">
        <v>152</v>
      </c>
      <c r="BE927" s="210">
        <f>IF(N927="základní",J927,0)</f>
        <v>0</v>
      </c>
      <c r="BF927" s="210">
        <f>IF(N927="snížená",J927,0)</f>
        <v>0</v>
      </c>
      <c r="BG927" s="210">
        <f>IF(N927="zákl. přenesená",J927,0)</f>
        <v>0</v>
      </c>
      <c r="BH927" s="210">
        <f>IF(N927="sníž. přenesená",J927,0)</f>
        <v>0</v>
      </c>
      <c r="BI927" s="210">
        <f>IF(N927="nulová",J927,0)</f>
        <v>0</v>
      </c>
      <c r="BJ927" s="19" t="s">
        <v>81</v>
      </c>
      <c r="BK927" s="210">
        <f>ROUND(I927*H927,2)</f>
        <v>0</v>
      </c>
      <c r="BL927" s="19" t="s">
        <v>259</v>
      </c>
      <c r="BM927" s="209" t="s">
        <v>1252</v>
      </c>
    </row>
    <row r="928" spans="1:65" s="13" customFormat="1">
      <c r="B928" s="211"/>
      <c r="C928" s="212"/>
      <c r="D928" s="213" t="s">
        <v>161</v>
      </c>
      <c r="E928" s="214" t="s">
        <v>21</v>
      </c>
      <c r="F928" s="215" t="s">
        <v>1238</v>
      </c>
      <c r="G928" s="212"/>
      <c r="H928" s="214" t="s">
        <v>21</v>
      </c>
      <c r="I928" s="216"/>
      <c r="J928" s="212"/>
      <c r="K928" s="212"/>
      <c r="L928" s="217"/>
      <c r="M928" s="218"/>
      <c r="N928" s="219"/>
      <c r="O928" s="219"/>
      <c r="P928" s="219"/>
      <c r="Q928" s="219"/>
      <c r="R928" s="219"/>
      <c r="S928" s="219"/>
      <c r="T928" s="220"/>
      <c r="AT928" s="221" t="s">
        <v>161</v>
      </c>
      <c r="AU928" s="221" t="s">
        <v>83</v>
      </c>
      <c r="AV928" s="13" t="s">
        <v>81</v>
      </c>
      <c r="AW928" s="13" t="s">
        <v>36</v>
      </c>
      <c r="AX928" s="13" t="s">
        <v>74</v>
      </c>
      <c r="AY928" s="221" t="s">
        <v>152</v>
      </c>
    </row>
    <row r="929" spans="1:65" s="14" customFormat="1">
      <c r="B929" s="222"/>
      <c r="C929" s="223"/>
      <c r="D929" s="213" t="s">
        <v>161</v>
      </c>
      <c r="E929" s="224" t="s">
        <v>21</v>
      </c>
      <c r="F929" s="225" t="s">
        <v>1244</v>
      </c>
      <c r="G929" s="223"/>
      <c r="H929" s="226">
        <v>3</v>
      </c>
      <c r="I929" s="227"/>
      <c r="J929" s="223"/>
      <c r="K929" s="223"/>
      <c r="L929" s="228"/>
      <c r="M929" s="229"/>
      <c r="N929" s="230"/>
      <c r="O929" s="230"/>
      <c r="P929" s="230"/>
      <c r="Q929" s="230"/>
      <c r="R929" s="230"/>
      <c r="S929" s="230"/>
      <c r="T929" s="231"/>
      <c r="AT929" s="232" t="s">
        <v>161</v>
      </c>
      <c r="AU929" s="232" t="s">
        <v>83</v>
      </c>
      <c r="AV929" s="14" t="s">
        <v>83</v>
      </c>
      <c r="AW929" s="14" t="s">
        <v>36</v>
      </c>
      <c r="AX929" s="14" t="s">
        <v>81</v>
      </c>
      <c r="AY929" s="232" t="s">
        <v>152</v>
      </c>
    </row>
    <row r="930" spans="1:65" s="2" customFormat="1" ht="24" customHeight="1">
      <c r="A930" s="37"/>
      <c r="B930" s="38"/>
      <c r="C930" s="198" t="s">
        <v>1253</v>
      </c>
      <c r="D930" s="198" t="s">
        <v>154</v>
      </c>
      <c r="E930" s="199" t="s">
        <v>1254</v>
      </c>
      <c r="F930" s="200" t="s">
        <v>1255</v>
      </c>
      <c r="G930" s="201" t="s">
        <v>1236</v>
      </c>
      <c r="H930" s="202">
        <v>3</v>
      </c>
      <c r="I930" s="203"/>
      <c r="J930" s="204">
        <f>ROUND(I930*H930,2)</f>
        <v>0</v>
      </c>
      <c r="K930" s="200" t="s">
        <v>272</v>
      </c>
      <c r="L930" s="42"/>
      <c r="M930" s="205" t="s">
        <v>21</v>
      </c>
      <c r="N930" s="206" t="s">
        <v>45</v>
      </c>
      <c r="O930" s="68"/>
      <c r="P930" s="207">
        <f>O930*H930</f>
        <v>0</v>
      </c>
      <c r="Q930" s="207">
        <v>5.1999999999999995E-4</v>
      </c>
      <c r="R930" s="207">
        <f>Q930*H930</f>
        <v>1.5599999999999998E-3</v>
      </c>
      <c r="S930" s="207">
        <v>0</v>
      </c>
      <c r="T930" s="208">
        <f>S930*H930</f>
        <v>0</v>
      </c>
      <c r="U930" s="37"/>
      <c r="V930" s="37"/>
      <c r="W930" s="37"/>
      <c r="X930" s="37"/>
      <c r="Y930" s="37"/>
      <c r="Z930" s="37"/>
      <c r="AA930" s="37"/>
      <c r="AB930" s="37"/>
      <c r="AC930" s="37"/>
      <c r="AD930" s="37"/>
      <c r="AE930" s="37"/>
      <c r="AR930" s="209" t="s">
        <v>259</v>
      </c>
      <c r="AT930" s="209" t="s">
        <v>154</v>
      </c>
      <c r="AU930" s="209" t="s">
        <v>83</v>
      </c>
      <c r="AY930" s="19" t="s">
        <v>152</v>
      </c>
      <c r="BE930" s="210">
        <f>IF(N930="základní",J930,0)</f>
        <v>0</v>
      </c>
      <c r="BF930" s="210">
        <f>IF(N930="snížená",J930,0)</f>
        <v>0</v>
      </c>
      <c r="BG930" s="210">
        <f>IF(N930="zákl. přenesená",J930,0)</f>
        <v>0</v>
      </c>
      <c r="BH930" s="210">
        <f>IF(N930="sníž. přenesená",J930,0)</f>
        <v>0</v>
      </c>
      <c r="BI930" s="210">
        <f>IF(N930="nulová",J930,0)</f>
        <v>0</v>
      </c>
      <c r="BJ930" s="19" t="s">
        <v>81</v>
      </c>
      <c r="BK930" s="210">
        <f>ROUND(I930*H930,2)</f>
        <v>0</v>
      </c>
      <c r="BL930" s="19" t="s">
        <v>259</v>
      </c>
      <c r="BM930" s="209" t="s">
        <v>1256</v>
      </c>
    </row>
    <row r="931" spans="1:65" s="13" customFormat="1">
      <c r="B931" s="211"/>
      <c r="C931" s="212"/>
      <c r="D931" s="213" t="s">
        <v>161</v>
      </c>
      <c r="E931" s="214" t="s">
        <v>21</v>
      </c>
      <c r="F931" s="215" t="s">
        <v>1238</v>
      </c>
      <c r="G931" s="212"/>
      <c r="H931" s="214" t="s">
        <v>21</v>
      </c>
      <c r="I931" s="216"/>
      <c r="J931" s="212"/>
      <c r="K931" s="212"/>
      <c r="L931" s="217"/>
      <c r="M931" s="218"/>
      <c r="N931" s="219"/>
      <c r="O931" s="219"/>
      <c r="P931" s="219"/>
      <c r="Q931" s="219"/>
      <c r="R931" s="219"/>
      <c r="S931" s="219"/>
      <c r="T931" s="220"/>
      <c r="AT931" s="221" t="s">
        <v>161</v>
      </c>
      <c r="AU931" s="221" t="s">
        <v>83</v>
      </c>
      <c r="AV931" s="13" t="s">
        <v>81</v>
      </c>
      <c r="AW931" s="13" t="s">
        <v>36</v>
      </c>
      <c r="AX931" s="13" t="s">
        <v>74</v>
      </c>
      <c r="AY931" s="221" t="s">
        <v>152</v>
      </c>
    </row>
    <row r="932" spans="1:65" s="14" customFormat="1">
      <c r="B932" s="222"/>
      <c r="C932" s="223"/>
      <c r="D932" s="213" t="s">
        <v>161</v>
      </c>
      <c r="E932" s="224" t="s">
        <v>21</v>
      </c>
      <c r="F932" s="225" t="s">
        <v>1257</v>
      </c>
      <c r="G932" s="223"/>
      <c r="H932" s="226">
        <v>3</v>
      </c>
      <c r="I932" s="227"/>
      <c r="J932" s="223"/>
      <c r="K932" s="223"/>
      <c r="L932" s="228"/>
      <c r="M932" s="229"/>
      <c r="N932" s="230"/>
      <c r="O932" s="230"/>
      <c r="P932" s="230"/>
      <c r="Q932" s="230"/>
      <c r="R932" s="230"/>
      <c r="S932" s="230"/>
      <c r="T932" s="231"/>
      <c r="AT932" s="232" t="s">
        <v>161</v>
      </c>
      <c r="AU932" s="232" t="s">
        <v>83</v>
      </c>
      <c r="AV932" s="14" t="s">
        <v>83</v>
      </c>
      <c r="AW932" s="14" t="s">
        <v>36</v>
      </c>
      <c r="AX932" s="14" t="s">
        <v>81</v>
      </c>
      <c r="AY932" s="232" t="s">
        <v>152</v>
      </c>
    </row>
    <row r="933" spans="1:65" s="2" customFormat="1" ht="36" customHeight="1">
      <c r="A933" s="37"/>
      <c r="B933" s="38"/>
      <c r="C933" s="198" t="s">
        <v>1258</v>
      </c>
      <c r="D933" s="198" t="s">
        <v>154</v>
      </c>
      <c r="E933" s="199" t="s">
        <v>1259</v>
      </c>
      <c r="F933" s="200" t="s">
        <v>1260</v>
      </c>
      <c r="G933" s="201" t="s">
        <v>1236</v>
      </c>
      <c r="H933" s="202">
        <v>1</v>
      </c>
      <c r="I933" s="203"/>
      <c r="J933" s="204">
        <f>ROUND(I933*H933,2)</f>
        <v>0</v>
      </c>
      <c r="K933" s="200" t="s">
        <v>272</v>
      </c>
      <c r="L933" s="42"/>
      <c r="M933" s="205" t="s">
        <v>21</v>
      </c>
      <c r="N933" s="206" t="s">
        <v>45</v>
      </c>
      <c r="O933" s="68"/>
      <c r="P933" s="207">
        <f>O933*H933</f>
        <v>0</v>
      </c>
      <c r="Q933" s="207">
        <v>2.4160000000000001E-2</v>
      </c>
      <c r="R933" s="207">
        <f>Q933*H933</f>
        <v>2.4160000000000001E-2</v>
      </c>
      <c r="S933" s="207">
        <v>0</v>
      </c>
      <c r="T933" s="208">
        <f>S933*H933</f>
        <v>0</v>
      </c>
      <c r="U933" s="37"/>
      <c r="V933" s="37"/>
      <c r="W933" s="37"/>
      <c r="X933" s="37"/>
      <c r="Y933" s="37"/>
      <c r="Z933" s="37"/>
      <c r="AA933" s="37"/>
      <c r="AB933" s="37"/>
      <c r="AC933" s="37"/>
      <c r="AD933" s="37"/>
      <c r="AE933" s="37"/>
      <c r="AR933" s="209" t="s">
        <v>159</v>
      </c>
      <c r="AT933" s="209" t="s">
        <v>154</v>
      </c>
      <c r="AU933" s="209" t="s">
        <v>83</v>
      </c>
      <c r="AY933" s="19" t="s">
        <v>152</v>
      </c>
      <c r="BE933" s="210">
        <f>IF(N933="základní",J933,0)</f>
        <v>0</v>
      </c>
      <c r="BF933" s="210">
        <f>IF(N933="snížená",J933,0)</f>
        <v>0</v>
      </c>
      <c r="BG933" s="210">
        <f>IF(N933="zákl. přenesená",J933,0)</f>
        <v>0</v>
      </c>
      <c r="BH933" s="210">
        <f>IF(N933="sníž. přenesená",J933,0)</f>
        <v>0</v>
      </c>
      <c r="BI933" s="210">
        <f>IF(N933="nulová",J933,0)</f>
        <v>0</v>
      </c>
      <c r="BJ933" s="19" t="s">
        <v>81</v>
      </c>
      <c r="BK933" s="210">
        <f>ROUND(I933*H933,2)</f>
        <v>0</v>
      </c>
      <c r="BL933" s="19" t="s">
        <v>159</v>
      </c>
      <c r="BM933" s="209" t="s">
        <v>1261</v>
      </c>
    </row>
    <row r="934" spans="1:65" s="14" customFormat="1" ht="22.5">
      <c r="B934" s="222"/>
      <c r="C934" s="223"/>
      <c r="D934" s="213" t="s">
        <v>161</v>
      </c>
      <c r="E934" s="224" t="s">
        <v>21</v>
      </c>
      <c r="F934" s="225" t="s">
        <v>1262</v>
      </c>
      <c r="G934" s="223"/>
      <c r="H934" s="226">
        <v>1</v>
      </c>
      <c r="I934" s="227"/>
      <c r="J934" s="223"/>
      <c r="K934" s="223"/>
      <c r="L934" s="228"/>
      <c r="M934" s="229"/>
      <c r="N934" s="230"/>
      <c r="O934" s="230"/>
      <c r="P934" s="230"/>
      <c r="Q934" s="230"/>
      <c r="R934" s="230"/>
      <c r="S934" s="230"/>
      <c r="T934" s="231"/>
      <c r="AT934" s="232" t="s">
        <v>161</v>
      </c>
      <c r="AU934" s="232" t="s">
        <v>83</v>
      </c>
      <c r="AV934" s="14" t="s">
        <v>83</v>
      </c>
      <c r="AW934" s="14" t="s">
        <v>36</v>
      </c>
      <c r="AX934" s="14" t="s">
        <v>81</v>
      </c>
      <c r="AY934" s="232" t="s">
        <v>152</v>
      </c>
    </row>
    <row r="935" spans="1:65" s="13" customFormat="1">
      <c r="B935" s="211"/>
      <c r="C935" s="212"/>
      <c r="D935" s="213" t="s">
        <v>161</v>
      </c>
      <c r="E935" s="214" t="s">
        <v>21</v>
      </c>
      <c r="F935" s="215" t="s">
        <v>1263</v>
      </c>
      <c r="G935" s="212"/>
      <c r="H935" s="214" t="s">
        <v>21</v>
      </c>
      <c r="I935" s="216"/>
      <c r="J935" s="212"/>
      <c r="K935" s="212"/>
      <c r="L935" s="217"/>
      <c r="M935" s="218"/>
      <c r="N935" s="219"/>
      <c r="O935" s="219"/>
      <c r="P935" s="219"/>
      <c r="Q935" s="219"/>
      <c r="R935" s="219"/>
      <c r="S935" s="219"/>
      <c r="T935" s="220"/>
      <c r="AT935" s="221" t="s">
        <v>161</v>
      </c>
      <c r="AU935" s="221" t="s">
        <v>83</v>
      </c>
      <c r="AV935" s="13" t="s">
        <v>81</v>
      </c>
      <c r="AW935" s="13" t="s">
        <v>36</v>
      </c>
      <c r="AX935" s="13" t="s">
        <v>74</v>
      </c>
      <c r="AY935" s="221" t="s">
        <v>152</v>
      </c>
    </row>
    <row r="936" spans="1:65" s="13" customFormat="1" ht="22.5">
      <c r="B936" s="211"/>
      <c r="C936" s="212"/>
      <c r="D936" s="213" t="s">
        <v>161</v>
      </c>
      <c r="E936" s="214" t="s">
        <v>21</v>
      </c>
      <c r="F936" s="215" t="s">
        <v>1264</v>
      </c>
      <c r="G936" s="212"/>
      <c r="H936" s="214" t="s">
        <v>21</v>
      </c>
      <c r="I936" s="216"/>
      <c r="J936" s="212"/>
      <c r="K936" s="212"/>
      <c r="L936" s="217"/>
      <c r="M936" s="218"/>
      <c r="N936" s="219"/>
      <c r="O936" s="219"/>
      <c r="P936" s="219"/>
      <c r="Q936" s="219"/>
      <c r="R936" s="219"/>
      <c r="S936" s="219"/>
      <c r="T936" s="220"/>
      <c r="AT936" s="221" t="s">
        <v>161</v>
      </c>
      <c r="AU936" s="221" t="s">
        <v>83</v>
      </c>
      <c r="AV936" s="13" t="s">
        <v>81</v>
      </c>
      <c r="AW936" s="13" t="s">
        <v>36</v>
      </c>
      <c r="AX936" s="13" t="s">
        <v>74</v>
      </c>
      <c r="AY936" s="221" t="s">
        <v>152</v>
      </c>
    </row>
    <row r="937" spans="1:65" s="13" customFormat="1" ht="22.5">
      <c r="B937" s="211"/>
      <c r="C937" s="212"/>
      <c r="D937" s="213" t="s">
        <v>161</v>
      </c>
      <c r="E937" s="214" t="s">
        <v>21</v>
      </c>
      <c r="F937" s="215" t="s">
        <v>1265</v>
      </c>
      <c r="G937" s="212"/>
      <c r="H937" s="214" t="s">
        <v>21</v>
      </c>
      <c r="I937" s="216"/>
      <c r="J937" s="212"/>
      <c r="K937" s="212"/>
      <c r="L937" s="217"/>
      <c r="M937" s="218"/>
      <c r="N937" s="219"/>
      <c r="O937" s="219"/>
      <c r="P937" s="219"/>
      <c r="Q937" s="219"/>
      <c r="R937" s="219"/>
      <c r="S937" s="219"/>
      <c r="T937" s="220"/>
      <c r="AT937" s="221" t="s">
        <v>161</v>
      </c>
      <c r="AU937" s="221" t="s">
        <v>83</v>
      </c>
      <c r="AV937" s="13" t="s">
        <v>81</v>
      </c>
      <c r="AW937" s="13" t="s">
        <v>36</v>
      </c>
      <c r="AX937" s="13" t="s">
        <v>74</v>
      </c>
      <c r="AY937" s="221" t="s">
        <v>152</v>
      </c>
    </row>
    <row r="938" spans="1:65" s="13" customFormat="1">
      <c r="B938" s="211"/>
      <c r="C938" s="212"/>
      <c r="D938" s="213" t="s">
        <v>161</v>
      </c>
      <c r="E938" s="214" t="s">
        <v>21</v>
      </c>
      <c r="F938" s="215" t="s">
        <v>1266</v>
      </c>
      <c r="G938" s="212"/>
      <c r="H938" s="214" t="s">
        <v>21</v>
      </c>
      <c r="I938" s="216"/>
      <c r="J938" s="212"/>
      <c r="K938" s="212"/>
      <c r="L938" s="217"/>
      <c r="M938" s="218"/>
      <c r="N938" s="219"/>
      <c r="O938" s="219"/>
      <c r="P938" s="219"/>
      <c r="Q938" s="219"/>
      <c r="R938" s="219"/>
      <c r="S938" s="219"/>
      <c r="T938" s="220"/>
      <c r="AT938" s="221" t="s">
        <v>161</v>
      </c>
      <c r="AU938" s="221" t="s">
        <v>83</v>
      </c>
      <c r="AV938" s="13" t="s">
        <v>81</v>
      </c>
      <c r="AW938" s="13" t="s">
        <v>36</v>
      </c>
      <c r="AX938" s="13" t="s">
        <v>74</v>
      </c>
      <c r="AY938" s="221" t="s">
        <v>152</v>
      </c>
    </row>
    <row r="939" spans="1:65" s="2" customFormat="1" ht="36" customHeight="1">
      <c r="A939" s="37"/>
      <c r="B939" s="38"/>
      <c r="C939" s="198" t="s">
        <v>1267</v>
      </c>
      <c r="D939" s="198" t="s">
        <v>154</v>
      </c>
      <c r="E939" s="199" t="s">
        <v>1268</v>
      </c>
      <c r="F939" s="200" t="s">
        <v>1269</v>
      </c>
      <c r="G939" s="201" t="s">
        <v>1084</v>
      </c>
      <c r="H939" s="265"/>
      <c r="I939" s="203"/>
      <c r="J939" s="204">
        <f>ROUND(I939*H939,2)</f>
        <v>0</v>
      </c>
      <c r="K939" s="200" t="s">
        <v>158</v>
      </c>
      <c r="L939" s="42"/>
      <c r="M939" s="205" t="s">
        <v>21</v>
      </c>
      <c r="N939" s="206" t="s">
        <v>45</v>
      </c>
      <c r="O939" s="68"/>
      <c r="P939" s="207">
        <f>O939*H939</f>
        <v>0</v>
      </c>
      <c r="Q939" s="207">
        <v>0</v>
      </c>
      <c r="R939" s="207">
        <f>Q939*H939</f>
        <v>0</v>
      </c>
      <c r="S939" s="207">
        <v>0</v>
      </c>
      <c r="T939" s="208">
        <f>S939*H939</f>
        <v>0</v>
      </c>
      <c r="U939" s="37"/>
      <c r="V939" s="37"/>
      <c r="W939" s="37"/>
      <c r="X939" s="37"/>
      <c r="Y939" s="37"/>
      <c r="Z939" s="37"/>
      <c r="AA939" s="37"/>
      <c r="AB939" s="37"/>
      <c r="AC939" s="37"/>
      <c r="AD939" s="37"/>
      <c r="AE939" s="37"/>
      <c r="AR939" s="209" t="s">
        <v>259</v>
      </c>
      <c r="AT939" s="209" t="s">
        <v>154</v>
      </c>
      <c r="AU939" s="209" t="s">
        <v>83</v>
      </c>
      <c r="AY939" s="19" t="s">
        <v>152</v>
      </c>
      <c r="BE939" s="210">
        <f>IF(N939="základní",J939,0)</f>
        <v>0</v>
      </c>
      <c r="BF939" s="210">
        <f>IF(N939="snížená",J939,0)</f>
        <v>0</v>
      </c>
      <c r="BG939" s="210">
        <f>IF(N939="zákl. přenesená",J939,0)</f>
        <v>0</v>
      </c>
      <c r="BH939" s="210">
        <f>IF(N939="sníž. přenesená",J939,0)</f>
        <v>0</v>
      </c>
      <c r="BI939" s="210">
        <f>IF(N939="nulová",J939,0)</f>
        <v>0</v>
      </c>
      <c r="BJ939" s="19" t="s">
        <v>81</v>
      </c>
      <c r="BK939" s="210">
        <f>ROUND(I939*H939,2)</f>
        <v>0</v>
      </c>
      <c r="BL939" s="19" t="s">
        <v>259</v>
      </c>
      <c r="BM939" s="209" t="s">
        <v>1270</v>
      </c>
    </row>
    <row r="940" spans="1:65" s="12" customFormat="1" ht="22.9" customHeight="1">
      <c r="B940" s="182"/>
      <c r="C940" s="183"/>
      <c r="D940" s="184" t="s">
        <v>73</v>
      </c>
      <c r="E940" s="196" t="s">
        <v>1271</v>
      </c>
      <c r="F940" s="196" t="s">
        <v>1272</v>
      </c>
      <c r="G940" s="183"/>
      <c r="H940" s="183"/>
      <c r="I940" s="186"/>
      <c r="J940" s="197">
        <f>BK940</f>
        <v>0</v>
      </c>
      <c r="K940" s="183"/>
      <c r="L940" s="188"/>
      <c r="M940" s="189"/>
      <c r="N940" s="190"/>
      <c r="O940" s="190"/>
      <c r="P940" s="191">
        <f>SUM(P941:P1002)</f>
        <v>0</v>
      </c>
      <c r="Q940" s="190"/>
      <c r="R940" s="191">
        <f>SUM(R941:R1002)</f>
        <v>0.36666769999999993</v>
      </c>
      <c r="S940" s="190"/>
      <c r="T940" s="192">
        <f>SUM(T941:T1002)</f>
        <v>0</v>
      </c>
      <c r="AR940" s="193" t="s">
        <v>83</v>
      </c>
      <c r="AT940" s="194" t="s">
        <v>73</v>
      </c>
      <c r="AU940" s="194" t="s">
        <v>81</v>
      </c>
      <c r="AY940" s="193" t="s">
        <v>152</v>
      </c>
      <c r="BK940" s="195">
        <f>SUM(BK941:BK1002)</f>
        <v>0</v>
      </c>
    </row>
    <row r="941" spans="1:65" s="2" customFormat="1" ht="24" customHeight="1">
      <c r="A941" s="37"/>
      <c r="B941" s="38"/>
      <c r="C941" s="198" t="s">
        <v>1273</v>
      </c>
      <c r="D941" s="198" t="s">
        <v>154</v>
      </c>
      <c r="E941" s="199" t="s">
        <v>1274</v>
      </c>
      <c r="F941" s="200" t="s">
        <v>1275</v>
      </c>
      <c r="G941" s="201" t="s">
        <v>212</v>
      </c>
      <c r="H941" s="202">
        <v>2</v>
      </c>
      <c r="I941" s="203"/>
      <c r="J941" s="204">
        <f>ROUND(I941*H941,2)</f>
        <v>0</v>
      </c>
      <c r="K941" s="200" t="s">
        <v>158</v>
      </c>
      <c r="L941" s="42"/>
      <c r="M941" s="205" t="s">
        <v>21</v>
      </c>
      <c r="N941" s="206" t="s">
        <v>45</v>
      </c>
      <c r="O941" s="68"/>
      <c r="P941" s="207">
        <f>O941*H941</f>
        <v>0</v>
      </c>
      <c r="Q941" s="207">
        <v>0</v>
      </c>
      <c r="R941" s="207">
        <f>Q941*H941</f>
        <v>0</v>
      </c>
      <c r="S941" s="207">
        <v>0</v>
      </c>
      <c r="T941" s="208">
        <f>S941*H941</f>
        <v>0</v>
      </c>
      <c r="U941" s="37"/>
      <c r="V941" s="37"/>
      <c r="W941" s="37"/>
      <c r="X941" s="37"/>
      <c r="Y941" s="37"/>
      <c r="Z941" s="37"/>
      <c r="AA941" s="37"/>
      <c r="AB941" s="37"/>
      <c r="AC941" s="37"/>
      <c r="AD941" s="37"/>
      <c r="AE941" s="37"/>
      <c r="AR941" s="209" t="s">
        <v>259</v>
      </c>
      <c r="AT941" s="209" t="s">
        <v>154</v>
      </c>
      <c r="AU941" s="209" t="s">
        <v>83</v>
      </c>
      <c r="AY941" s="19" t="s">
        <v>152</v>
      </c>
      <c r="BE941" s="210">
        <f>IF(N941="základní",J941,0)</f>
        <v>0</v>
      </c>
      <c r="BF941" s="210">
        <f>IF(N941="snížená",J941,0)</f>
        <v>0</v>
      </c>
      <c r="BG941" s="210">
        <f>IF(N941="zákl. přenesená",J941,0)</f>
        <v>0</v>
      </c>
      <c r="BH941" s="210">
        <f>IF(N941="sníž. přenesená",J941,0)</f>
        <v>0</v>
      </c>
      <c r="BI941" s="210">
        <f>IF(N941="nulová",J941,0)</f>
        <v>0</v>
      </c>
      <c r="BJ941" s="19" t="s">
        <v>81</v>
      </c>
      <c r="BK941" s="210">
        <f>ROUND(I941*H941,2)</f>
        <v>0</v>
      </c>
      <c r="BL941" s="19" t="s">
        <v>259</v>
      </c>
      <c r="BM941" s="209" t="s">
        <v>1276</v>
      </c>
    </row>
    <row r="942" spans="1:65" s="14" customFormat="1">
      <c r="B942" s="222"/>
      <c r="C942" s="223"/>
      <c r="D942" s="213" t="s">
        <v>161</v>
      </c>
      <c r="E942" s="224" t="s">
        <v>21</v>
      </c>
      <c r="F942" s="225" t="s">
        <v>1277</v>
      </c>
      <c r="G942" s="223"/>
      <c r="H942" s="226">
        <v>2</v>
      </c>
      <c r="I942" s="227"/>
      <c r="J942" s="223"/>
      <c r="K942" s="223"/>
      <c r="L942" s="228"/>
      <c r="M942" s="229"/>
      <c r="N942" s="230"/>
      <c r="O942" s="230"/>
      <c r="P942" s="230"/>
      <c r="Q942" s="230"/>
      <c r="R942" s="230"/>
      <c r="S942" s="230"/>
      <c r="T942" s="231"/>
      <c r="AT942" s="232" t="s">
        <v>161</v>
      </c>
      <c r="AU942" s="232" t="s">
        <v>83</v>
      </c>
      <c r="AV942" s="14" t="s">
        <v>83</v>
      </c>
      <c r="AW942" s="14" t="s">
        <v>36</v>
      </c>
      <c r="AX942" s="14" t="s">
        <v>81</v>
      </c>
      <c r="AY942" s="232" t="s">
        <v>152</v>
      </c>
    </row>
    <row r="943" spans="1:65" s="2" customFormat="1" ht="48" customHeight="1">
      <c r="A943" s="37"/>
      <c r="B943" s="38"/>
      <c r="C943" s="244" t="s">
        <v>1278</v>
      </c>
      <c r="D943" s="244" t="s">
        <v>365</v>
      </c>
      <c r="E943" s="245" t="s">
        <v>1279</v>
      </c>
      <c r="F943" s="246" t="s">
        <v>1280</v>
      </c>
      <c r="G943" s="247" t="s">
        <v>212</v>
      </c>
      <c r="H943" s="248">
        <v>1</v>
      </c>
      <c r="I943" s="249"/>
      <c r="J943" s="250">
        <f>ROUND(I943*H943,2)</f>
        <v>0</v>
      </c>
      <c r="K943" s="246" t="s">
        <v>272</v>
      </c>
      <c r="L943" s="251"/>
      <c r="M943" s="252" t="s">
        <v>21</v>
      </c>
      <c r="N943" s="253" t="s">
        <v>45</v>
      </c>
      <c r="O943" s="68"/>
      <c r="P943" s="207">
        <f>O943*H943</f>
        <v>0</v>
      </c>
      <c r="Q943" s="207">
        <v>0.02</v>
      </c>
      <c r="R943" s="207">
        <f>Q943*H943</f>
        <v>0.02</v>
      </c>
      <c r="S943" s="207">
        <v>0</v>
      </c>
      <c r="T943" s="208">
        <f>S943*H943</f>
        <v>0</v>
      </c>
      <c r="U943" s="37"/>
      <c r="V943" s="37"/>
      <c r="W943" s="37"/>
      <c r="X943" s="37"/>
      <c r="Y943" s="37"/>
      <c r="Z943" s="37"/>
      <c r="AA943" s="37"/>
      <c r="AB943" s="37"/>
      <c r="AC943" s="37"/>
      <c r="AD943" s="37"/>
      <c r="AE943" s="37"/>
      <c r="AR943" s="209" t="s">
        <v>353</v>
      </c>
      <c r="AT943" s="209" t="s">
        <v>365</v>
      </c>
      <c r="AU943" s="209" t="s">
        <v>83</v>
      </c>
      <c r="AY943" s="19" t="s">
        <v>152</v>
      </c>
      <c r="BE943" s="210">
        <f>IF(N943="základní",J943,0)</f>
        <v>0</v>
      </c>
      <c r="BF943" s="210">
        <f>IF(N943="snížená",J943,0)</f>
        <v>0</v>
      </c>
      <c r="BG943" s="210">
        <f>IF(N943="zákl. přenesená",J943,0)</f>
        <v>0</v>
      </c>
      <c r="BH943" s="210">
        <f>IF(N943="sníž. přenesená",J943,0)</f>
        <v>0</v>
      </c>
      <c r="BI943" s="210">
        <f>IF(N943="nulová",J943,0)</f>
        <v>0</v>
      </c>
      <c r="BJ943" s="19" t="s">
        <v>81</v>
      </c>
      <c r="BK943" s="210">
        <f>ROUND(I943*H943,2)</f>
        <v>0</v>
      </c>
      <c r="BL943" s="19" t="s">
        <v>259</v>
      </c>
      <c r="BM943" s="209" t="s">
        <v>1281</v>
      </c>
    </row>
    <row r="944" spans="1:65" s="14" customFormat="1">
      <c r="B944" s="222"/>
      <c r="C944" s="223"/>
      <c r="D944" s="213" t="s">
        <v>161</v>
      </c>
      <c r="E944" s="224" t="s">
        <v>21</v>
      </c>
      <c r="F944" s="225" t="s">
        <v>1282</v>
      </c>
      <c r="G944" s="223"/>
      <c r="H944" s="226">
        <v>1</v>
      </c>
      <c r="I944" s="227"/>
      <c r="J944" s="223"/>
      <c r="K944" s="223"/>
      <c r="L944" s="228"/>
      <c r="M944" s="229"/>
      <c r="N944" s="230"/>
      <c r="O944" s="230"/>
      <c r="P944" s="230"/>
      <c r="Q944" s="230"/>
      <c r="R944" s="230"/>
      <c r="S944" s="230"/>
      <c r="T944" s="231"/>
      <c r="AT944" s="232" t="s">
        <v>161</v>
      </c>
      <c r="AU944" s="232" t="s">
        <v>83</v>
      </c>
      <c r="AV944" s="14" t="s">
        <v>83</v>
      </c>
      <c r="AW944" s="14" t="s">
        <v>36</v>
      </c>
      <c r="AX944" s="14" t="s">
        <v>81</v>
      </c>
      <c r="AY944" s="232" t="s">
        <v>152</v>
      </c>
    </row>
    <row r="945" spans="1:65" s="2" customFormat="1" ht="48" customHeight="1">
      <c r="A945" s="37"/>
      <c r="B945" s="38"/>
      <c r="C945" s="244" t="s">
        <v>1283</v>
      </c>
      <c r="D945" s="244" t="s">
        <v>365</v>
      </c>
      <c r="E945" s="245" t="s">
        <v>1284</v>
      </c>
      <c r="F945" s="246" t="s">
        <v>1285</v>
      </c>
      <c r="G945" s="247" t="s">
        <v>212</v>
      </c>
      <c r="H945" s="248">
        <v>1</v>
      </c>
      <c r="I945" s="249"/>
      <c r="J945" s="250">
        <f>ROUND(I945*H945,2)</f>
        <v>0</v>
      </c>
      <c r="K945" s="246" t="s">
        <v>272</v>
      </c>
      <c r="L945" s="251"/>
      <c r="M945" s="252" t="s">
        <v>21</v>
      </c>
      <c r="N945" s="253" t="s">
        <v>45</v>
      </c>
      <c r="O945" s="68"/>
      <c r="P945" s="207">
        <f>O945*H945</f>
        <v>0</v>
      </c>
      <c r="Q945" s="207">
        <v>0.02</v>
      </c>
      <c r="R945" s="207">
        <f>Q945*H945</f>
        <v>0.02</v>
      </c>
      <c r="S945" s="207">
        <v>0</v>
      </c>
      <c r="T945" s="208">
        <f>S945*H945</f>
        <v>0</v>
      </c>
      <c r="U945" s="37"/>
      <c r="V945" s="37"/>
      <c r="W945" s="37"/>
      <c r="X945" s="37"/>
      <c r="Y945" s="37"/>
      <c r="Z945" s="37"/>
      <c r="AA945" s="37"/>
      <c r="AB945" s="37"/>
      <c r="AC945" s="37"/>
      <c r="AD945" s="37"/>
      <c r="AE945" s="37"/>
      <c r="AR945" s="209" t="s">
        <v>353</v>
      </c>
      <c r="AT945" s="209" t="s">
        <v>365</v>
      </c>
      <c r="AU945" s="209" t="s">
        <v>83</v>
      </c>
      <c r="AY945" s="19" t="s">
        <v>152</v>
      </c>
      <c r="BE945" s="210">
        <f>IF(N945="základní",J945,0)</f>
        <v>0</v>
      </c>
      <c r="BF945" s="210">
        <f>IF(N945="snížená",J945,0)</f>
        <v>0</v>
      </c>
      <c r="BG945" s="210">
        <f>IF(N945="zákl. přenesená",J945,0)</f>
        <v>0</v>
      </c>
      <c r="BH945" s="210">
        <f>IF(N945="sníž. přenesená",J945,0)</f>
        <v>0</v>
      </c>
      <c r="BI945" s="210">
        <f>IF(N945="nulová",J945,0)</f>
        <v>0</v>
      </c>
      <c r="BJ945" s="19" t="s">
        <v>81</v>
      </c>
      <c r="BK945" s="210">
        <f>ROUND(I945*H945,2)</f>
        <v>0</v>
      </c>
      <c r="BL945" s="19" t="s">
        <v>259</v>
      </c>
      <c r="BM945" s="209" t="s">
        <v>1286</v>
      </c>
    </row>
    <row r="946" spans="1:65" s="14" customFormat="1">
      <c r="B946" s="222"/>
      <c r="C946" s="223"/>
      <c r="D946" s="213" t="s">
        <v>161</v>
      </c>
      <c r="E946" s="224" t="s">
        <v>21</v>
      </c>
      <c r="F946" s="225" t="s">
        <v>1282</v>
      </c>
      <c r="G946" s="223"/>
      <c r="H946" s="226">
        <v>1</v>
      </c>
      <c r="I946" s="227"/>
      <c r="J946" s="223"/>
      <c r="K946" s="223"/>
      <c r="L946" s="228"/>
      <c r="M946" s="229"/>
      <c r="N946" s="230"/>
      <c r="O946" s="230"/>
      <c r="P946" s="230"/>
      <c r="Q946" s="230"/>
      <c r="R946" s="230"/>
      <c r="S946" s="230"/>
      <c r="T946" s="231"/>
      <c r="AT946" s="232" t="s">
        <v>161</v>
      </c>
      <c r="AU946" s="232" t="s">
        <v>83</v>
      </c>
      <c r="AV946" s="14" t="s">
        <v>83</v>
      </c>
      <c r="AW946" s="14" t="s">
        <v>36</v>
      </c>
      <c r="AX946" s="14" t="s">
        <v>81</v>
      </c>
      <c r="AY946" s="232" t="s">
        <v>152</v>
      </c>
    </row>
    <row r="947" spans="1:65" s="2" customFormat="1" ht="24" customHeight="1">
      <c r="A947" s="37"/>
      <c r="B947" s="38"/>
      <c r="C947" s="198" t="s">
        <v>1287</v>
      </c>
      <c r="D947" s="198" t="s">
        <v>154</v>
      </c>
      <c r="E947" s="199" t="s">
        <v>1288</v>
      </c>
      <c r="F947" s="200" t="s">
        <v>1289</v>
      </c>
      <c r="G947" s="201" t="s">
        <v>212</v>
      </c>
      <c r="H947" s="202">
        <v>5</v>
      </c>
      <c r="I947" s="203"/>
      <c r="J947" s="204">
        <f>ROUND(I947*H947,2)</f>
        <v>0</v>
      </c>
      <c r="K947" s="200" t="s">
        <v>158</v>
      </c>
      <c r="L947" s="42"/>
      <c r="M947" s="205" t="s">
        <v>21</v>
      </c>
      <c r="N947" s="206" t="s">
        <v>45</v>
      </c>
      <c r="O947" s="68"/>
      <c r="P947" s="207">
        <f>O947*H947</f>
        <v>0</v>
      </c>
      <c r="Q947" s="207">
        <v>0</v>
      </c>
      <c r="R947" s="207">
        <f>Q947*H947</f>
        <v>0</v>
      </c>
      <c r="S947" s="207">
        <v>0</v>
      </c>
      <c r="T947" s="208">
        <f>S947*H947</f>
        <v>0</v>
      </c>
      <c r="U947" s="37"/>
      <c r="V947" s="37"/>
      <c r="W947" s="37"/>
      <c r="X947" s="37"/>
      <c r="Y947" s="37"/>
      <c r="Z947" s="37"/>
      <c r="AA947" s="37"/>
      <c r="AB947" s="37"/>
      <c r="AC947" s="37"/>
      <c r="AD947" s="37"/>
      <c r="AE947" s="37"/>
      <c r="AR947" s="209" t="s">
        <v>259</v>
      </c>
      <c r="AT947" s="209" t="s">
        <v>154</v>
      </c>
      <c r="AU947" s="209" t="s">
        <v>83</v>
      </c>
      <c r="AY947" s="19" t="s">
        <v>152</v>
      </c>
      <c r="BE947" s="210">
        <f>IF(N947="základní",J947,0)</f>
        <v>0</v>
      </c>
      <c r="BF947" s="210">
        <f>IF(N947="snížená",J947,0)</f>
        <v>0</v>
      </c>
      <c r="BG947" s="210">
        <f>IF(N947="zákl. přenesená",J947,0)</f>
        <v>0</v>
      </c>
      <c r="BH947" s="210">
        <f>IF(N947="sníž. přenesená",J947,0)</f>
        <v>0</v>
      </c>
      <c r="BI947" s="210">
        <f>IF(N947="nulová",J947,0)</f>
        <v>0</v>
      </c>
      <c r="BJ947" s="19" t="s">
        <v>81</v>
      </c>
      <c r="BK947" s="210">
        <f>ROUND(I947*H947,2)</f>
        <v>0</v>
      </c>
      <c r="BL947" s="19" t="s">
        <v>259</v>
      </c>
      <c r="BM947" s="209" t="s">
        <v>1290</v>
      </c>
    </row>
    <row r="948" spans="1:65" s="14" customFormat="1">
      <c r="B948" s="222"/>
      <c r="C948" s="223"/>
      <c r="D948" s="213" t="s">
        <v>161</v>
      </c>
      <c r="E948" s="224" t="s">
        <v>21</v>
      </c>
      <c r="F948" s="225" t="s">
        <v>1291</v>
      </c>
      <c r="G948" s="223"/>
      <c r="H948" s="226">
        <v>5</v>
      </c>
      <c r="I948" s="227"/>
      <c r="J948" s="223"/>
      <c r="K948" s="223"/>
      <c r="L948" s="228"/>
      <c r="M948" s="229"/>
      <c r="N948" s="230"/>
      <c r="O948" s="230"/>
      <c r="P948" s="230"/>
      <c r="Q948" s="230"/>
      <c r="R948" s="230"/>
      <c r="S948" s="230"/>
      <c r="T948" s="231"/>
      <c r="AT948" s="232" t="s">
        <v>161</v>
      </c>
      <c r="AU948" s="232" t="s">
        <v>83</v>
      </c>
      <c r="AV948" s="14" t="s">
        <v>83</v>
      </c>
      <c r="AW948" s="14" t="s">
        <v>36</v>
      </c>
      <c r="AX948" s="14" t="s">
        <v>81</v>
      </c>
      <c r="AY948" s="232" t="s">
        <v>152</v>
      </c>
    </row>
    <row r="949" spans="1:65" s="2" customFormat="1" ht="24" customHeight="1">
      <c r="A949" s="37"/>
      <c r="B949" s="38"/>
      <c r="C949" s="244" t="s">
        <v>1292</v>
      </c>
      <c r="D949" s="244" t="s">
        <v>365</v>
      </c>
      <c r="E949" s="245" t="s">
        <v>1293</v>
      </c>
      <c r="F949" s="246" t="s">
        <v>1294</v>
      </c>
      <c r="G949" s="247" t="s">
        <v>212</v>
      </c>
      <c r="H949" s="248">
        <v>5</v>
      </c>
      <c r="I949" s="249"/>
      <c r="J949" s="250">
        <f>ROUND(I949*H949,2)</f>
        <v>0</v>
      </c>
      <c r="K949" s="246" t="s">
        <v>272</v>
      </c>
      <c r="L949" s="251"/>
      <c r="M949" s="252" t="s">
        <v>21</v>
      </c>
      <c r="N949" s="253" t="s">
        <v>45</v>
      </c>
      <c r="O949" s="68"/>
      <c r="P949" s="207">
        <f>O949*H949</f>
        <v>0</v>
      </c>
      <c r="Q949" s="207">
        <v>5.0999999999999997E-2</v>
      </c>
      <c r="R949" s="207">
        <f>Q949*H949</f>
        <v>0.255</v>
      </c>
      <c r="S949" s="207">
        <v>0</v>
      </c>
      <c r="T949" s="208">
        <f>S949*H949</f>
        <v>0</v>
      </c>
      <c r="U949" s="37"/>
      <c r="V949" s="37"/>
      <c r="W949" s="37"/>
      <c r="X949" s="37"/>
      <c r="Y949" s="37"/>
      <c r="Z949" s="37"/>
      <c r="AA949" s="37"/>
      <c r="AB949" s="37"/>
      <c r="AC949" s="37"/>
      <c r="AD949" s="37"/>
      <c r="AE949" s="37"/>
      <c r="AR949" s="209" t="s">
        <v>353</v>
      </c>
      <c r="AT949" s="209" t="s">
        <v>365</v>
      </c>
      <c r="AU949" s="209" t="s">
        <v>83</v>
      </c>
      <c r="AY949" s="19" t="s">
        <v>152</v>
      </c>
      <c r="BE949" s="210">
        <f>IF(N949="základní",J949,0)</f>
        <v>0</v>
      </c>
      <c r="BF949" s="210">
        <f>IF(N949="snížená",J949,0)</f>
        <v>0</v>
      </c>
      <c r="BG949" s="210">
        <f>IF(N949="zákl. přenesená",J949,0)</f>
        <v>0</v>
      </c>
      <c r="BH949" s="210">
        <f>IF(N949="sníž. přenesená",J949,0)</f>
        <v>0</v>
      </c>
      <c r="BI949" s="210">
        <f>IF(N949="nulová",J949,0)</f>
        <v>0</v>
      </c>
      <c r="BJ949" s="19" t="s">
        <v>81</v>
      </c>
      <c r="BK949" s="210">
        <f>ROUND(I949*H949,2)</f>
        <v>0</v>
      </c>
      <c r="BL949" s="19" t="s">
        <v>259</v>
      </c>
      <c r="BM949" s="209" t="s">
        <v>1295</v>
      </c>
    </row>
    <row r="950" spans="1:65" s="14" customFormat="1">
      <c r="B950" s="222"/>
      <c r="C950" s="223"/>
      <c r="D950" s="213" t="s">
        <v>161</v>
      </c>
      <c r="E950" s="224" t="s">
        <v>21</v>
      </c>
      <c r="F950" s="225" t="s">
        <v>1296</v>
      </c>
      <c r="G950" s="223"/>
      <c r="H950" s="226">
        <v>5</v>
      </c>
      <c r="I950" s="227"/>
      <c r="J950" s="223"/>
      <c r="K950" s="223"/>
      <c r="L950" s="228"/>
      <c r="M950" s="229"/>
      <c r="N950" s="230"/>
      <c r="O950" s="230"/>
      <c r="P950" s="230"/>
      <c r="Q950" s="230"/>
      <c r="R950" s="230"/>
      <c r="S950" s="230"/>
      <c r="T950" s="231"/>
      <c r="AT950" s="232" t="s">
        <v>161</v>
      </c>
      <c r="AU950" s="232" t="s">
        <v>83</v>
      </c>
      <c r="AV950" s="14" t="s">
        <v>83</v>
      </c>
      <c r="AW950" s="14" t="s">
        <v>36</v>
      </c>
      <c r="AX950" s="14" t="s">
        <v>81</v>
      </c>
      <c r="AY950" s="232" t="s">
        <v>152</v>
      </c>
    </row>
    <row r="951" spans="1:65" s="2" customFormat="1" ht="16.5" customHeight="1">
      <c r="A951" s="37"/>
      <c r="B951" s="38"/>
      <c r="C951" s="198" t="s">
        <v>1297</v>
      </c>
      <c r="D951" s="198" t="s">
        <v>154</v>
      </c>
      <c r="E951" s="199" t="s">
        <v>1298</v>
      </c>
      <c r="F951" s="200" t="s">
        <v>1299</v>
      </c>
      <c r="G951" s="201" t="s">
        <v>212</v>
      </c>
      <c r="H951" s="202">
        <v>1</v>
      </c>
      <c r="I951" s="203"/>
      <c r="J951" s="204">
        <f>ROUND(I951*H951,2)</f>
        <v>0</v>
      </c>
      <c r="K951" s="200" t="s">
        <v>272</v>
      </c>
      <c r="L951" s="42"/>
      <c r="M951" s="205" t="s">
        <v>21</v>
      </c>
      <c r="N951" s="206" t="s">
        <v>45</v>
      </c>
      <c r="O951" s="68"/>
      <c r="P951" s="207">
        <f>O951*H951</f>
        <v>0</v>
      </c>
      <c r="Q951" s="207">
        <v>0</v>
      </c>
      <c r="R951" s="207">
        <f>Q951*H951</f>
        <v>0</v>
      </c>
      <c r="S951" s="207">
        <v>0</v>
      </c>
      <c r="T951" s="208">
        <f>S951*H951</f>
        <v>0</v>
      </c>
      <c r="U951" s="37"/>
      <c r="V951" s="37"/>
      <c r="W951" s="37"/>
      <c r="X951" s="37"/>
      <c r="Y951" s="37"/>
      <c r="Z951" s="37"/>
      <c r="AA951" s="37"/>
      <c r="AB951" s="37"/>
      <c r="AC951" s="37"/>
      <c r="AD951" s="37"/>
      <c r="AE951" s="37"/>
      <c r="AR951" s="209" t="s">
        <v>259</v>
      </c>
      <c r="AT951" s="209" t="s">
        <v>154</v>
      </c>
      <c r="AU951" s="209" t="s">
        <v>83</v>
      </c>
      <c r="AY951" s="19" t="s">
        <v>152</v>
      </c>
      <c r="BE951" s="210">
        <f>IF(N951="základní",J951,0)</f>
        <v>0</v>
      </c>
      <c r="BF951" s="210">
        <f>IF(N951="snížená",J951,0)</f>
        <v>0</v>
      </c>
      <c r="BG951" s="210">
        <f>IF(N951="zákl. přenesená",J951,0)</f>
        <v>0</v>
      </c>
      <c r="BH951" s="210">
        <f>IF(N951="sníž. přenesená",J951,0)</f>
        <v>0</v>
      </c>
      <c r="BI951" s="210">
        <f>IF(N951="nulová",J951,0)</f>
        <v>0</v>
      </c>
      <c r="BJ951" s="19" t="s">
        <v>81</v>
      </c>
      <c r="BK951" s="210">
        <f>ROUND(I951*H951,2)</f>
        <v>0</v>
      </c>
      <c r="BL951" s="19" t="s">
        <v>259</v>
      </c>
      <c r="BM951" s="209" t="s">
        <v>1300</v>
      </c>
    </row>
    <row r="952" spans="1:65" s="14" customFormat="1">
      <c r="B952" s="222"/>
      <c r="C952" s="223"/>
      <c r="D952" s="213" t="s">
        <v>161</v>
      </c>
      <c r="E952" s="224" t="s">
        <v>21</v>
      </c>
      <c r="F952" s="225" t="s">
        <v>1301</v>
      </c>
      <c r="G952" s="223"/>
      <c r="H952" s="226">
        <v>1</v>
      </c>
      <c r="I952" s="227"/>
      <c r="J952" s="223"/>
      <c r="K952" s="223"/>
      <c r="L952" s="228"/>
      <c r="M952" s="229"/>
      <c r="N952" s="230"/>
      <c r="O952" s="230"/>
      <c r="P952" s="230"/>
      <c r="Q952" s="230"/>
      <c r="R952" s="230"/>
      <c r="S952" s="230"/>
      <c r="T952" s="231"/>
      <c r="AT952" s="232" t="s">
        <v>161</v>
      </c>
      <c r="AU952" s="232" t="s">
        <v>83</v>
      </c>
      <c r="AV952" s="14" t="s">
        <v>83</v>
      </c>
      <c r="AW952" s="14" t="s">
        <v>36</v>
      </c>
      <c r="AX952" s="14" t="s">
        <v>81</v>
      </c>
      <c r="AY952" s="232" t="s">
        <v>152</v>
      </c>
    </row>
    <row r="953" spans="1:65" s="2" customFormat="1" ht="16.5" customHeight="1">
      <c r="A953" s="37"/>
      <c r="B953" s="38"/>
      <c r="C953" s="198" t="s">
        <v>1302</v>
      </c>
      <c r="D953" s="198" t="s">
        <v>154</v>
      </c>
      <c r="E953" s="199" t="s">
        <v>1303</v>
      </c>
      <c r="F953" s="200" t="s">
        <v>1304</v>
      </c>
      <c r="G953" s="201" t="s">
        <v>212</v>
      </c>
      <c r="H953" s="202">
        <v>1</v>
      </c>
      <c r="I953" s="203"/>
      <c r="J953" s="204">
        <f>ROUND(I953*H953,2)</f>
        <v>0</v>
      </c>
      <c r="K953" s="200" t="s">
        <v>272</v>
      </c>
      <c r="L953" s="42"/>
      <c r="M953" s="205" t="s">
        <v>21</v>
      </c>
      <c r="N953" s="206" t="s">
        <v>45</v>
      </c>
      <c r="O953" s="68"/>
      <c r="P953" s="207">
        <f>O953*H953</f>
        <v>0</v>
      </c>
      <c r="Q953" s="207">
        <v>0</v>
      </c>
      <c r="R953" s="207">
        <f>Q953*H953</f>
        <v>0</v>
      </c>
      <c r="S953" s="207">
        <v>0</v>
      </c>
      <c r="T953" s="208">
        <f>S953*H953</f>
        <v>0</v>
      </c>
      <c r="U953" s="37"/>
      <c r="V953" s="37"/>
      <c r="W953" s="37"/>
      <c r="X953" s="37"/>
      <c r="Y953" s="37"/>
      <c r="Z953" s="37"/>
      <c r="AA953" s="37"/>
      <c r="AB953" s="37"/>
      <c r="AC953" s="37"/>
      <c r="AD953" s="37"/>
      <c r="AE953" s="37"/>
      <c r="AR953" s="209" t="s">
        <v>259</v>
      </c>
      <c r="AT953" s="209" t="s">
        <v>154</v>
      </c>
      <c r="AU953" s="209" t="s">
        <v>83</v>
      </c>
      <c r="AY953" s="19" t="s">
        <v>152</v>
      </c>
      <c r="BE953" s="210">
        <f>IF(N953="základní",J953,0)</f>
        <v>0</v>
      </c>
      <c r="BF953" s="210">
        <f>IF(N953="snížená",J953,0)</f>
        <v>0</v>
      </c>
      <c r="BG953" s="210">
        <f>IF(N953="zákl. přenesená",J953,0)</f>
        <v>0</v>
      </c>
      <c r="BH953" s="210">
        <f>IF(N953="sníž. přenesená",J953,0)</f>
        <v>0</v>
      </c>
      <c r="BI953" s="210">
        <f>IF(N953="nulová",J953,0)</f>
        <v>0</v>
      </c>
      <c r="BJ953" s="19" t="s">
        <v>81</v>
      </c>
      <c r="BK953" s="210">
        <f>ROUND(I953*H953,2)</f>
        <v>0</v>
      </c>
      <c r="BL953" s="19" t="s">
        <v>259</v>
      </c>
      <c r="BM953" s="209" t="s">
        <v>1305</v>
      </c>
    </row>
    <row r="954" spans="1:65" s="14" customFormat="1">
      <c r="B954" s="222"/>
      <c r="C954" s="223"/>
      <c r="D954" s="213" t="s">
        <v>161</v>
      </c>
      <c r="E954" s="224" t="s">
        <v>21</v>
      </c>
      <c r="F954" s="225" t="s">
        <v>1301</v>
      </c>
      <c r="G954" s="223"/>
      <c r="H954" s="226">
        <v>1</v>
      </c>
      <c r="I954" s="227"/>
      <c r="J954" s="223"/>
      <c r="K954" s="223"/>
      <c r="L954" s="228"/>
      <c r="M954" s="229"/>
      <c r="N954" s="230"/>
      <c r="O954" s="230"/>
      <c r="P954" s="230"/>
      <c r="Q954" s="230"/>
      <c r="R954" s="230"/>
      <c r="S954" s="230"/>
      <c r="T954" s="231"/>
      <c r="AT954" s="232" t="s">
        <v>161</v>
      </c>
      <c r="AU954" s="232" t="s">
        <v>83</v>
      </c>
      <c r="AV954" s="14" t="s">
        <v>83</v>
      </c>
      <c r="AW954" s="14" t="s">
        <v>36</v>
      </c>
      <c r="AX954" s="14" t="s">
        <v>81</v>
      </c>
      <c r="AY954" s="232" t="s">
        <v>152</v>
      </c>
    </row>
    <row r="955" spans="1:65" s="2" customFormat="1" ht="24" customHeight="1">
      <c r="A955" s="37"/>
      <c r="B955" s="38"/>
      <c r="C955" s="198" t="s">
        <v>1306</v>
      </c>
      <c r="D955" s="198" t="s">
        <v>154</v>
      </c>
      <c r="E955" s="199" t="s">
        <v>1307</v>
      </c>
      <c r="F955" s="200" t="s">
        <v>1308</v>
      </c>
      <c r="G955" s="201" t="s">
        <v>271</v>
      </c>
      <c r="H955" s="202">
        <v>1</v>
      </c>
      <c r="I955" s="203"/>
      <c r="J955" s="204">
        <f>ROUND(I955*H955,2)</f>
        <v>0</v>
      </c>
      <c r="K955" s="200" t="s">
        <v>272</v>
      </c>
      <c r="L955" s="42"/>
      <c r="M955" s="205" t="s">
        <v>21</v>
      </c>
      <c r="N955" s="206" t="s">
        <v>45</v>
      </c>
      <c r="O955" s="68"/>
      <c r="P955" s="207">
        <f>O955*H955</f>
        <v>0</v>
      </c>
      <c r="Q955" s="207">
        <v>0</v>
      </c>
      <c r="R955" s="207">
        <f>Q955*H955</f>
        <v>0</v>
      </c>
      <c r="S955" s="207">
        <v>0</v>
      </c>
      <c r="T955" s="208">
        <f>S955*H955</f>
        <v>0</v>
      </c>
      <c r="U955" s="37"/>
      <c r="V955" s="37"/>
      <c r="W955" s="37"/>
      <c r="X955" s="37"/>
      <c r="Y955" s="37"/>
      <c r="Z955" s="37"/>
      <c r="AA955" s="37"/>
      <c r="AB955" s="37"/>
      <c r="AC955" s="37"/>
      <c r="AD955" s="37"/>
      <c r="AE955" s="37"/>
      <c r="AR955" s="209" t="s">
        <v>259</v>
      </c>
      <c r="AT955" s="209" t="s">
        <v>154</v>
      </c>
      <c r="AU955" s="209" t="s">
        <v>83</v>
      </c>
      <c r="AY955" s="19" t="s">
        <v>152</v>
      </c>
      <c r="BE955" s="210">
        <f>IF(N955="základní",J955,0)</f>
        <v>0</v>
      </c>
      <c r="BF955" s="210">
        <f>IF(N955="snížená",J955,0)</f>
        <v>0</v>
      </c>
      <c r="BG955" s="210">
        <f>IF(N955="zákl. přenesená",J955,0)</f>
        <v>0</v>
      </c>
      <c r="BH955" s="210">
        <f>IF(N955="sníž. přenesená",J955,0)</f>
        <v>0</v>
      </c>
      <c r="BI955" s="210">
        <f>IF(N955="nulová",J955,0)</f>
        <v>0</v>
      </c>
      <c r="BJ955" s="19" t="s">
        <v>81</v>
      </c>
      <c r="BK955" s="210">
        <f>ROUND(I955*H955,2)</f>
        <v>0</v>
      </c>
      <c r="BL955" s="19" t="s">
        <v>259</v>
      </c>
      <c r="BM955" s="209" t="s">
        <v>1309</v>
      </c>
    </row>
    <row r="956" spans="1:65" s="14" customFormat="1">
      <c r="B956" s="222"/>
      <c r="C956" s="223"/>
      <c r="D956" s="213" t="s">
        <v>161</v>
      </c>
      <c r="E956" s="224" t="s">
        <v>21</v>
      </c>
      <c r="F956" s="225" t="s">
        <v>1310</v>
      </c>
      <c r="G956" s="223"/>
      <c r="H956" s="226">
        <v>1</v>
      </c>
      <c r="I956" s="227"/>
      <c r="J956" s="223"/>
      <c r="K956" s="223"/>
      <c r="L956" s="228"/>
      <c r="M956" s="229"/>
      <c r="N956" s="230"/>
      <c r="O956" s="230"/>
      <c r="P956" s="230"/>
      <c r="Q956" s="230"/>
      <c r="R956" s="230"/>
      <c r="S956" s="230"/>
      <c r="T956" s="231"/>
      <c r="AT956" s="232" t="s">
        <v>161</v>
      </c>
      <c r="AU956" s="232" t="s">
        <v>83</v>
      </c>
      <c r="AV956" s="14" t="s">
        <v>83</v>
      </c>
      <c r="AW956" s="14" t="s">
        <v>36</v>
      </c>
      <c r="AX956" s="14" t="s">
        <v>81</v>
      </c>
      <c r="AY956" s="232" t="s">
        <v>152</v>
      </c>
    </row>
    <row r="957" spans="1:65" s="2" customFormat="1" ht="16.5" customHeight="1">
      <c r="A957" s="37"/>
      <c r="B957" s="38"/>
      <c r="C957" s="198" t="s">
        <v>1311</v>
      </c>
      <c r="D957" s="198" t="s">
        <v>154</v>
      </c>
      <c r="E957" s="199" t="s">
        <v>1312</v>
      </c>
      <c r="F957" s="200" t="s">
        <v>1313</v>
      </c>
      <c r="G957" s="201" t="s">
        <v>1314</v>
      </c>
      <c r="H957" s="202">
        <v>2</v>
      </c>
      <c r="I957" s="203"/>
      <c r="J957" s="204">
        <f>ROUND(I957*H957,2)</f>
        <v>0</v>
      </c>
      <c r="K957" s="200" t="s">
        <v>272</v>
      </c>
      <c r="L957" s="42"/>
      <c r="M957" s="205" t="s">
        <v>21</v>
      </c>
      <c r="N957" s="206" t="s">
        <v>45</v>
      </c>
      <c r="O957" s="68"/>
      <c r="P957" s="207">
        <f>O957*H957</f>
        <v>0</v>
      </c>
      <c r="Q957" s="207">
        <v>0</v>
      </c>
      <c r="R957" s="207">
        <f>Q957*H957</f>
        <v>0</v>
      </c>
      <c r="S957" s="207">
        <v>0</v>
      </c>
      <c r="T957" s="208">
        <f>S957*H957</f>
        <v>0</v>
      </c>
      <c r="U957" s="37"/>
      <c r="V957" s="37"/>
      <c r="W957" s="37"/>
      <c r="X957" s="37"/>
      <c r="Y957" s="37"/>
      <c r="Z957" s="37"/>
      <c r="AA957" s="37"/>
      <c r="AB957" s="37"/>
      <c r="AC957" s="37"/>
      <c r="AD957" s="37"/>
      <c r="AE957" s="37"/>
      <c r="AR957" s="209" t="s">
        <v>259</v>
      </c>
      <c r="AT957" s="209" t="s">
        <v>154</v>
      </c>
      <c r="AU957" s="209" t="s">
        <v>83</v>
      </c>
      <c r="AY957" s="19" t="s">
        <v>152</v>
      </c>
      <c r="BE957" s="210">
        <f>IF(N957="základní",J957,0)</f>
        <v>0</v>
      </c>
      <c r="BF957" s="210">
        <f>IF(N957="snížená",J957,0)</f>
        <v>0</v>
      </c>
      <c r="BG957" s="210">
        <f>IF(N957="zákl. přenesená",J957,0)</f>
        <v>0</v>
      </c>
      <c r="BH957" s="210">
        <f>IF(N957="sníž. přenesená",J957,0)</f>
        <v>0</v>
      </c>
      <c r="BI957" s="210">
        <f>IF(N957="nulová",J957,0)</f>
        <v>0</v>
      </c>
      <c r="BJ957" s="19" t="s">
        <v>81</v>
      </c>
      <c r="BK957" s="210">
        <f>ROUND(I957*H957,2)</f>
        <v>0</v>
      </c>
      <c r="BL957" s="19" t="s">
        <v>259</v>
      </c>
      <c r="BM957" s="209" t="s">
        <v>1315</v>
      </c>
    </row>
    <row r="958" spans="1:65" s="14" customFormat="1">
      <c r="B958" s="222"/>
      <c r="C958" s="223"/>
      <c r="D958" s="213" t="s">
        <v>161</v>
      </c>
      <c r="E958" s="224" t="s">
        <v>21</v>
      </c>
      <c r="F958" s="225" t="s">
        <v>1277</v>
      </c>
      <c r="G958" s="223"/>
      <c r="H958" s="226">
        <v>2</v>
      </c>
      <c r="I958" s="227"/>
      <c r="J958" s="223"/>
      <c r="K958" s="223"/>
      <c r="L958" s="228"/>
      <c r="M958" s="229"/>
      <c r="N958" s="230"/>
      <c r="O958" s="230"/>
      <c r="P958" s="230"/>
      <c r="Q958" s="230"/>
      <c r="R958" s="230"/>
      <c r="S958" s="230"/>
      <c r="T958" s="231"/>
      <c r="AT958" s="232" t="s">
        <v>161</v>
      </c>
      <c r="AU958" s="232" t="s">
        <v>83</v>
      </c>
      <c r="AV958" s="14" t="s">
        <v>83</v>
      </c>
      <c r="AW958" s="14" t="s">
        <v>36</v>
      </c>
      <c r="AX958" s="14" t="s">
        <v>81</v>
      </c>
      <c r="AY958" s="232" t="s">
        <v>152</v>
      </c>
    </row>
    <row r="959" spans="1:65" s="2" customFormat="1" ht="24" customHeight="1">
      <c r="A959" s="37"/>
      <c r="B959" s="38"/>
      <c r="C959" s="198" t="s">
        <v>1316</v>
      </c>
      <c r="D959" s="198" t="s">
        <v>154</v>
      </c>
      <c r="E959" s="199" t="s">
        <v>1317</v>
      </c>
      <c r="F959" s="200" t="s">
        <v>1318</v>
      </c>
      <c r="G959" s="201" t="s">
        <v>271</v>
      </c>
      <c r="H959" s="202">
        <v>5</v>
      </c>
      <c r="I959" s="203"/>
      <c r="J959" s="204">
        <f>ROUND(I959*H959,2)</f>
        <v>0</v>
      </c>
      <c r="K959" s="200" t="s">
        <v>272</v>
      </c>
      <c r="L959" s="42"/>
      <c r="M959" s="205" t="s">
        <v>21</v>
      </c>
      <c r="N959" s="206" t="s">
        <v>45</v>
      </c>
      <c r="O959" s="68"/>
      <c r="P959" s="207">
        <f>O959*H959</f>
        <v>0</v>
      </c>
      <c r="Q959" s="207">
        <v>0</v>
      </c>
      <c r="R959" s="207">
        <f>Q959*H959</f>
        <v>0</v>
      </c>
      <c r="S959" s="207">
        <v>0</v>
      </c>
      <c r="T959" s="208">
        <f>S959*H959</f>
        <v>0</v>
      </c>
      <c r="U959" s="37"/>
      <c r="V959" s="37"/>
      <c r="W959" s="37"/>
      <c r="X959" s="37"/>
      <c r="Y959" s="37"/>
      <c r="Z959" s="37"/>
      <c r="AA959" s="37"/>
      <c r="AB959" s="37"/>
      <c r="AC959" s="37"/>
      <c r="AD959" s="37"/>
      <c r="AE959" s="37"/>
      <c r="AR959" s="209" t="s">
        <v>259</v>
      </c>
      <c r="AT959" s="209" t="s">
        <v>154</v>
      </c>
      <c r="AU959" s="209" t="s">
        <v>83</v>
      </c>
      <c r="AY959" s="19" t="s">
        <v>152</v>
      </c>
      <c r="BE959" s="210">
        <f>IF(N959="základní",J959,0)</f>
        <v>0</v>
      </c>
      <c r="BF959" s="210">
        <f>IF(N959="snížená",J959,0)</f>
        <v>0</v>
      </c>
      <c r="BG959" s="210">
        <f>IF(N959="zákl. přenesená",J959,0)</f>
        <v>0</v>
      </c>
      <c r="BH959" s="210">
        <f>IF(N959="sníž. přenesená",J959,0)</f>
        <v>0</v>
      </c>
      <c r="BI959" s="210">
        <f>IF(N959="nulová",J959,0)</f>
        <v>0</v>
      </c>
      <c r="BJ959" s="19" t="s">
        <v>81</v>
      </c>
      <c r="BK959" s="210">
        <f>ROUND(I959*H959,2)</f>
        <v>0</v>
      </c>
      <c r="BL959" s="19" t="s">
        <v>259</v>
      </c>
      <c r="BM959" s="209" t="s">
        <v>1319</v>
      </c>
    </row>
    <row r="960" spans="1:65" s="14" customFormat="1">
      <c r="B960" s="222"/>
      <c r="C960" s="223"/>
      <c r="D960" s="213" t="s">
        <v>161</v>
      </c>
      <c r="E960" s="224" t="s">
        <v>21</v>
      </c>
      <c r="F960" s="225" t="s">
        <v>1320</v>
      </c>
      <c r="G960" s="223"/>
      <c r="H960" s="226">
        <v>5</v>
      </c>
      <c r="I960" s="227"/>
      <c r="J960" s="223"/>
      <c r="K960" s="223"/>
      <c r="L960" s="228"/>
      <c r="M960" s="229"/>
      <c r="N960" s="230"/>
      <c r="O960" s="230"/>
      <c r="P960" s="230"/>
      <c r="Q960" s="230"/>
      <c r="R960" s="230"/>
      <c r="S960" s="230"/>
      <c r="T960" s="231"/>
      <c r="AT960" s="232" t="s">
        <v>161</v>
      </c>
      <c r="AU960" s="232" t="s">
        <v>83</v>
      </c>
      <c r="AV960" s="14" t="s">
        <v>83</v>
      </c>
      <c r="AW960" s="14" t="s">
        <v>36</v>
      </c>
      <c r="AX960" s="14" t="s">
        <v>81</v>
      </c>
      <c r="AY960" s="232" t="s">
        <v>152</v>
      </c>
    </row>
    <row r="961" spans="1:65" s="2" customFormat="1" ht="24" customHeight="1">
      <c r="A961" s="37"/>
      <c r="B961" s="38"/>
      <c r="C961" s="198" t="s">
        <v>1321</v>
      </c>
      <c r="D961" s="198" t="s">
        <v>154</v>
      </c>
      <c r="E961" s="199" t="s">
        <v>1322</v>
      </c>
      <c r="F961" s="200" t="s">
        <v>1323</v>
      </c>
      <c r="G961" s="201" t="s">
        <v>219</v>
      </c>
      <c r="H961" s="202">
        <v>1.06</v>
      </c>
      <c r="I961" s="203"/>
      <c r="J961" s="204">
        <f>ROUND(I961*H961,2)</f>
        <v>0</v>
      </c>
      <c r="K961" s="200" t="s">
        <v>272</v>
      </c>
      <c r="L961" s="42"/>
      <c r="M961" s="205" t="s">
        <v>21</v>
      </c>
      <c r="N961" s="206" t="s">
        <v>45</v>
      </c>
      <c r="O961" s="68"/>
      <c r="P961" s="207">
        <f>O961*H961</f>
        <v>0</v>
      </c>
      <c r="Q961" s="207">
        <v>0</v>
      </c>
      <c r="R961" s="207">
        <f>Q961*H961</f>
        <v>0</v>
      </c>
      <c r="S961" s="207">
        <v>0</v>
      </c>
      <c r="T961" s="208">
        <f>S961*H961</f>
        <v>0</v>
      </c>
      <c r="U961" s="37"/>
      <c r="V961" s="37"/>
      <c r="W961" s="37"/>
      <c r="X961" s="37"/>
      <c r="Y961" s="37"/>
      <c r="Z961" s="37"/>
      <c r="AA961" s="37"/>
      <c r="AB961" s="37"/>
      <c r="AC961" s="37"/>
      <c r="AD961" s="37"/>
      <c r="AE961" s="37"/>
      <c r="AR961" s="209" t="s">
        <v>259</v>
      </c>
      <c r="AT961" s="209" t="s">
        <v>154</v>
      </c>
      <c r="AU961" s="209" t="s">
        <v>83</v>
      </c>
      <c r="AY961" s="19" t="s">
        <v>152</v>
      </c>
      <c r="BE961" s="210">
        <f>IF(N961="základní",J961,0)</f>
        <v>0</v>
      </c>
      <c r="BF961" s="210">
        <f>IF(N961="snížená",J961,0)</f>
        <v>0</v>
      </c>
      <c r="BG961" s="210">
        <f>IF(N961="zákl. přenesená",J961,0)</f>
        <v>0</v>
      </c>
      <c r="BH961" s="210">
        <f>IF(N961="sníž. přenesená",J961,0)</f>
        <v>0</v>
      </c>
      <c r="BI961" s="210">
        <f>IF(N961="nulová",J961,0)</f>
        <v>0</v>
      </c>
      <c r="BJ961" s="19" t="s">
        <v>81</v>
      </c>
      <c r="BK961" s="210">
        <f>ROUND(I961*H961,2)</f>
        <v>0</v>
      </c>
      <c r="BL961" s="19" t="s">
        <v>259</v>
      </c>
      <c r="BM961" s="209" t="s">
        <v>1324</v>
      </c>
    </row>
    <row r="962" spans="1:65" s="13" customFormat="1">
      <c r="B962" s="211"/>
      <c r="C962" s="212"/>
      <c r="D962" s="213" t="s">
        <v>161</v>
      </c>
      <c r="E962" s="214" t="s">
        <v>21</v>
      </c>
      <c r="F962" s="215" t="s">
        <v>1325</v>
      </c>
      <c r="G962" s="212"/>
      <c r="H962" s="214" t="s">
        <v>21</v>
      </c>
      <c r="I962" s="216"/>
      <c r="J962" s="212"/>
      <c r="K962" s="212"/>
      <c r="L962" s="217"/>
      <c r="M962" s="218"/>
      <c r="N962" s="219"/>
      <c r="O962" s="219"/>
      <c r="P962" s="219"/>
      <c r="Q962" s="219"/>
      <c r="R962" s="219"/>
      <c r="S962" s="219"/>
      <c r="T962" s="220"/>
      <c r="AT962" s="221" t="s">
        <v>161</v>
      </c>
      <c r="AU962" s="221" t="s">
        <v>83</v>
      </c>
      <c r="AV962" s="13" t="s">
        <v>81</v>
      </c>
      <c r="AW962" s="13" t="s">
        <v>36</v>
      </c>
      <c r="AX962" s="13" t="s">
        <v>74</v>
      </c>
      <c r="AY962" s="221" t="s">
        <v>152</v>
      </c>
    </row>
    <row r="963" spans="1:65" s="13" customFormat="1">
      <c r="B963" s="211"/>
      <c r="C963" s="212"/>
      <c r="D963" s="213" t="s">
        <v>161</v>
      </c>
      <c r="E963" s="214" t="s">
        <v>21</v>
      </c>
      <c r="F963" s="215" t="s">
        <v>1326</v>
      </c>
      <c r="G963" s="212"/>
      <c r="H963" s="214" t="s">
        <v>21</v>
      </c>
      <c r="I963" s="216"/>
      <c r="J963" s="212"/>
      <c r="K963" s="212"/>
      <c r="L963" s="217"/>
      <c r="M963" s="218"/>
      <c r="N963" s="219"/>
      <c r="O963" s="219"/>
      <c r="P963" s="219"/>
      <c r="Q963" s="219"/>
      <c r="R963" s="219"/>
      <c r="S963" s="219"/>
      <c r="T963" s="220"/>
      <c r="AT963" s="221" t="s">
        <v>161</v>
      </c>
      <c r="AU963" s="221" t="s">
        <v>83</v>
      </c>
      <c r="AV963" s="13" t="s">
        <v>81</v>
      </c>
      <c r="AW963" s="13" t="s">
        <v>36</v>
      </c>
      <c r="AX963" s="13" t="s">
        <v>74</v>
      </c>
      <c r="AY963" s="221" t="s">
        <v>152</v>
      </c>
    </row>
    <row r="964" spans="1:65" s="14" customFormat="1">
      <c r="B964" s="222"/>
      <c r="C964" s="223"/>
      <c r="D964" s="213" t="s">
        <v>161</v>
      </c>
      <c r="E964" s="224" t="s">
        <v>21</v>
      </c>
      <c r="F964" s="225" t="s">
        <v>1327</v>
      </c>
      <c r="G964" s="223"/>
      <c r="H964" s="226">
        <v>1.06</v>
      </c>
      <c r="I964" s="227"/>
      <c r="J964" s="223"/>
      <c r="K964" s="223"/>
      <c r="L964" s="228"/>
      <c r="M964" s="229"/>
      <c r="N964" s="230"/>
      <c r="O964" s="230"/>
      <c r="P964" s="230"/>
      <c r="Q964" s="230"/>
      <c r="R964" s="230"/>
      <c r="S964" s="230"/>
      <c r="T964" s="231"/>
      <c r="AT964" s="232" t="s">
        <v>161</v>
      </c>
      <c r="AU964" s="232" t="s">
        <v>83</v>
      </c>
      <c r="AV964" s="14" t="s">
        <v>83</v>
      </c>
      <c r="AW964" s="14" t="s">
        <v>36</v>
      </c>
      <c r="AX964" s="14" t="s">
        <v>81</v>
      </c>
      <c r="AY964" s="232" t="s">
        <v>152</v>
      </c>
    </row>
    <row r="965" spans="1:65" s="2" customFormat="1" ht="36" customHeight="1">
      <c r="A965" s="37"/>
      <c r="B965" s="38"/>
      <c r="C965" s="198" t="s">
        <v>1328</v>
      </c>
      <c r="D965" s="198" t="s">
        <v>154</v>
      </c>
      <c r="E965" s="199" t="s">
        <v>1329</v>
      </c>
      <c r="F965" s="200" t="s">
        <v>1330</v>
      </c>
      <c r="G965" s="201" t="s">
        <v>1314</v>
      </c>
      <c r="H965" s="202">
        <v>2</v>
      </c>
      <c r="I965" s="203"/>
      <c r="J965" s="204">
        <f>ROUND(I965*H965,2)</f>
        <v>0</v>
      </c>
      <c r="K965" s="200" t="s">
        <v>272</v>
      </c>
      <c r="L965" s="42"/>
      <c r="M965" s="205" t="s">
        <v>21</v>
      </c>
      <c r="N965" s="206" t="s">
        <v>45</v>
      </c>
      <c r="O965" s="68"/>
      <c r="P965" s="207">
        <f>O965*H965</f>
        <v>0</v>
      </c>
      <c r="Q965" s="207">
        <v>0</v>
      </c>
      <c r="R965" s="207">
        <f>Q965*H965</f>
        <v>0</v>
      </c>
      <c r="S965" s="207">
        <v>0</v>
      </c>
      <c r="T965" s="208">
        <f>S965*H965</f>
        <v>0</v>
      </c>
      <c r="U965" s="37"/>
      <c r="V965" s="37"/>
      <c r="W965" s="37"/>
      <c r="X965" s="37"/>
      <c r="Y965" s="37"/>
      <c r="Z965" s="37"/>
      <c r="AA965" s="37"/>
      <c r="AB965" s="37"/>
      <c r="AC965" s="37"/>
      <c r="AD965" s="37"/>
      <c r="AE965" s="37"/>
      <c r="AR965" s="209" t="s">
        <v>259</v>
      </c>
      <c r="AT965" s="209" t="s">
        <v>154</v>
      </c>
      <c r="AU965" s="209" t="s">
        <v>83</v>
      </c>
      <c r="AY965" s="19" t="s">
        <v>152</v>
      </c>
      <c r="BE965" s="210">
        <f>IF(N965="základní",J965,0)</f>
        <v>0</v>
      </c>
      <c r="BF965" s="210">
        <f>IF(N965="snížená",J965,0)</f>
        <v>0</v>
      </c>
      <c r="BG965" s="210">
        <f>IF(N965="zákl. přenesená",J965,0)</f>
        <v>0</v>
      </c>
      <c r="BH965" s="210">
        <f>IF(N965="sníž. přenesená",J965,0)</f>
        <v>0</v>
      </c>
      <c r="BI965" s="210">
        <f>IF(N965="nulová",J965,0)</f>
        <v>0</v>
      </c>
      <c r="BJ965" s="19" t="s">
        <v>81</v>
      </c>
      <c r="BK965" s="210">
        <f>ROUND(I965*H965,2)</f>
        <v>0</v>
      </c>
      <c r="BL965" s="19" t="s">
        <v>259</v>
      </c>
      <c r="BM965" s="209" t="s">
        <v>1331</v>
      </c>
    </row>
    <row r="966" spans="1:65" s="14" customFormat="1">
      <c r="B966" s="222"/>
      <c r="C966" s="223"/>
      <c r="D966" s="213" t="s">
        <v>161</v>
      </c>
      <c r="E966" s="224" t="s">
        <v>21</v>
      </c>
      <c r="F966" s="225" t="s">
        <v>1332</v>
      </c>
      <c r="G966" s="223"/>
      <c r="H966" s="226">
        <v>2</v>
      </c>
      <c r="I966" s="227"/>
      <c r="J966" s="223"/>
      <c r="K966" s="223"/>
      <c r="L966" s="228"/>
      <c r="M966" s="229"/>
      <c r="N966" s="230"/>
      <c r="O966" s="230"/>
      <c r="P966" s="230"/>
      <c r="Q966" s="230"/>
      <c r="R966" s="230"/>
      <c r="S966" s="230"/>
      <c r="T966" s="231"/>
      <c r="AT966" s="232" t="s">
        <v>161</v>
      </c>
      <c r="AU966" s="232" t="s">
        <v>83</v>
      </c>
      <c r="AV966" s="14" t="s">
        <v>83</v>
      </c>
      <c r="AW966" s="14" t="s">
        <v>36</v>
      </c>
      <c r="AX966" s="14" t="s">
        <v>81</v>
      </c>
      <c r="AY966" s="232" t="s">
        <v>152</v>
      </c>
    </row>
    <row r="967" spans="1:65" s="2" customFormat="1" ht="36" customHeight="1">
      <c r="A967" s="37"/>
      <c r="B967" s="38"/>
      <c r="C967" s="198" t="s">
        <v>1333</v>
      </c>
      <c r="D967" s="198" t="s">
        <v>154</v>
      </c>
      <c r="E967" s="199" t="s">
        <v>1334</v>
      </c>
      <c r="F967" s="200" t="s">
        <v>1335</v>
      </c>
      <c r="G967" s="201" t="s">
        <v>1314</v>
      </c>
      <c r="H967" s="202">
        <v>1</v>
      </c>
      <c r="I967" s="203"/>
      <c r="J967" s="204">
        <f>ROUND(I967*H967,2)</f>
        <v>0</v>
      </c>
      <c r="K967" s="200" t="s">
        <v>272</v>
      </c>
      <c r="L967" s="42"/>
      <c r="M967" s="205" t="s">
        <v>21</v>
      </c>
      <c r="N967" s="206" t="s">
        <v>45</v>
      </c>
      <c r="O967" s="68"/>
      <c r="P967" s="207">
        <f>O967*H967</f>
        <v>0</v>
      </c>
      <c r="Q967" s="207">
        <v>0</v>
      </c>
      <c r="R967" s="207">
        <f>Q967*H967</f>
        <v>0</v>
      </c>
      <c r="S967" s="207">
        <v>0</v>
      </c>
      <c r="T967" s="208">
        <f>S967*H967</f>
        <v>0</v>
      </c>
      <c r="U967" s="37"/>
      <c r="V967" s="37"/>
      <c r="W967" s="37"/>
      <c r="X967" s="37"/>
      <c r="Y967" s="37"/>
      <c r="Z967" s="37"/>
      <c r="AA967" s="37"/>
      <c r="AB967" s="37"/>
      <c r="AC967" s="37"/>
      <c r="AD967" s="37"/>
      <c r="AE967" s="37"/>
      <c r="AR967" s="209" t="s">
        <v>259</v>
      </c>
      <c r="AT967" s="209" t="s">
        <v>154</v>
      </c>
      <c r="AU967" s="209" t="s">
        <v>83</v>
      </c>
      <c r="AY967" s="19" t="s">
        <v>152</v>
      </c>
      <c r="BE967" s="210">
        <f>IF(N967="základní",J967,0)</f>
        <v>0</v>
      </c>
      <c r="BF967" s="210">
        <f>IF(N967="snížená",J967,0)</f>
        <v>0</v>
      </c>
      <c r="BG967" s="210">
        <f>IF(N967="zákl. přenesená",J967,0)</f>
        <v>0</v>
      </c>
      <c r="BH967" s="210">
        <f>IF(N967="sníž. přenesená",J967,0)</f>
        <v>0</v>
      </c>
      <c r="BI967" s="210">
        <f>IF(N967="nulová",J967,0)</f>
        <v>0</v>
      </c>
      <c r="BJ967" s="19" t="s">
        <v>81</v>
      </c>
      <c r="BK967" s="210">
        <f>ROUND(I967*H967,2)</f>
        <v>0</v>
      </c>
      <c r="BL967" s="19" t="s">
        <v>259</v>
      </c>
      <c r="BM967" s="209" t="s">
        <v>1336</v>
      </c>
    </row>
    <row r="968" spans="1:65" s="14" customFormat="1">
      <c r="B968" s="222"/>
      <c r="C968" s="223"/>
      <c r="D968" s="213" t="s">
        <v>161</v>
      </c>
      <c r="E968" s="224" t="s">
        <v>21</v>
      </c>
      <c r="F968" s="225" t="s">
        <v>1337</v>
      </c>
      <c r="G968" s="223"/>
      <c r="H968" s="226">
        <v>1</v>
      </c>
      <c r="I968" s="227"/>
      <c r="J968" s="223"/>
      <c r="K968" s="223"/>
      <c r="L968" s="228"/>
      <c r="M968" s="229"/>
      <c r="N968" s="230"/>
      <c r="O968" s="230"/>
      <c r="P968" s="230"/>
      <c r="Q968" s="230"/>
      <c r="R968" s="230"/>
      <c r="S968" s="230"/>
      <c r="T968" s="231"/>
      <c r="AT968" s="232" t="s">
        <v>161</v>
      </c>
      <c r="AU968" s="232" t="s">
        <v>83</v>
      </c>
      <c r="AV968" s="14" t="s">
        <v>83</v>
      </c>
      <c r="AW968" s="14" t="s">
        <v>36</v>
      </c>
      <c r="AX968" s="14" t="s">
        <v>81</v>
      </c>
      <c r="AY968" s="232" t="s">
        <v>152</v>
      </c>
    </row>
    <row r="969" spans="1:65" s="2" customFormat="1" ht="24" customHeight="1">
      <c r="A969" s="37"/>
      <c r="B969" s="38"/>
      <c r="C969" s="198" t="s">
        <v>1338</v>
      </c>
      <c r="D969" s="198" t="s">
        <v>154</v>
      </c>
      <c r="E969" s="199" t="s">
        <v>1339</v>
      </c>
      <c r="F969" s="200" t="s">
        <v>1340</v>
      </c>
      <c r="G969" s="201" t="s">
        <v>212</v>
      </c>
      <c r="H969" s="202">
        <v>1</v>
      </c>
      <c r="I969" s="203"/>
      <c r="J969" s="204">
        <f>ROUND(I969*H969,2)</f>
        <v>0</v>
      </c>
      <c r="K969" s="200" t="s">
        <v>158</v>
      </c>
      <c r="L969" s="42"/>
      <c r="M969" s="205" t="s">
        <v>21</v>
      </c>
      <c r="N969" s="206" t="s">
        <v>45</v>
      </c>
      <c r="O969" s="68"/>
      <c r="P969" s="207">
        <f>O969*H969</f>
        <v>0</v>
      </c>
      <c r="Q969" s="207">
        <v>0</v>
      </c>
      <c r="R969" s="207">
        <f>Q969*H969</f>
        <v>0</v>
      </c>
      <c r="S969" s="207">
        <v>0</v>
      </c>
      <c r="T969" s="208">
        <f>S969*H969</f>
        <v>0</v>
      </c>
      <c r="U969" s="37"/>
      <c r="V969" s="37"/>
      <c r="W969" s="37"/>
      <c r="X969" s="37"/>
      <c r="Y969" s="37"/>
      <c r="Z969" s="37"/>
      <c r="AA969" s="37"/>
      <c r="AB969" s="37"/>
      <c r="AC969" s="37"/>
      <c r="AD969" s="37"/>
      <c r="AE969" s="37"/>
      <c r="AR969" s="209" t="s">
        <v>259</v>
      </c>
      <c r="AT969" s="209" t="s">
        <v>154</v>
      </c>
      <c r="AU969" s="209" t="s">
        <v>83</v>
      </c>
      <c r="AY969" s="19" t="s">
        <v>152</v>
      </c>
      <c r="BE969" s="210">
        <f>IF(N969="základní",J969,0)</f>
        <v>0</v>
      </c>
      <c r="BF969" s="210">
        <f>IF(N969="snížená",J969,0)</f>
        <v>0</v>
      </c>
      <c r="BG969" s="210">
        <f>IF(N969="zákl. přenesená",J969,0)</f>
        <v>0</v>
      </c>
      <c r="BH969" s="210">
        <f>IF(N969="sníž. přenesená",J969,0)</f>
        <v>0</v>
      </c>
      <c r="BI969" s="210">
        <f>IF(N969="nulová",J969,0)</f>
        <v>0</v>
      </c>
      <c r="BJ969" s="19" t="s">
        <v>81</v>
      </c>
      <c r="BK969" s="210">
        <f>ROUND(I969*H969,2)</f>
        <v>0</v>
      </c>
      <c r="BL969" s="19" t="s">
        <v>259</v>
      </c>
      <c r="BM969" s="209" t="s">
        <v>1341</v>
      </c>
    </row>
    <row r="970" spans="1:65" s="13" customFormat="1">
      <c r="B970" s="211"/>
      <c r="C970" s="212"/>
      <c r="D970" s="213" t="s">
        <v>161</v>
      </c>
      <c r="E970" s="214" t="s">
        <v>21</v>
      </c>
      <c r="F970" s="215" t="s">
        <v>341</v>
      </c>
      <c r="G970" s="212"/>
      <c r="H970" s="214" t="s">
        <v>21</v>
      </c>
      <c r="I970" s="216"/>
      <c r="J970" s="212"/>
      <c r="K970" s="212"/>
      <c r="L970" s="217"/>
      <c r="M970" s="218"/>
      <c r="N970" s="219"/>
      <c r="O970" s="219"/>
      <c r="P970" s="219"/>
      <c r="Q970" s="219"/>
      <c r="R970" s="219"/>
      <c r="S970" s="219"/>
      <c r="T970" s="220"/>
      <c r="AT970" s="221" t="s">
        <v>161</v>
      </c>
      <c r="AU970" s="221" t="s">
        <v>83</v>
      </c>
      <c r="AV970" s="13" t="s">
        <v>81</v>
      </c>
      <c r="AW970" s="13" t="s">
        <v>36</v>
      </c>
      <c r="AX970" s="13" t="s">
        <v>74</v>
      </c>
      <c r="AY970" s="221" t="s">
        <v>152</v>
      </c>
    </row>
    <row r="971" spans="1:65" s="14" customFormat="1">
      <c r="B971" s="222"/>
      <c r="C971" s="223"/>
      <c r="D971" s="213" t="s">
        <v>161</v>
      </c>
      <c r="E971" s="224" t="s">
        <v>21</v>
      </c>
      <c r="F971" s="225" t="s">
        <v>1342</v>
      </c>
      <c r="G971" s="223"/>
      <c r="H971" s="226">
        <v>1</v>
      </c>
      <c r="I971" s="227"/>
      <c r="J971" s="223"/>
      <c r="K971" s="223"/>
      <c r="L971" s="228"/>
      <c r="M971" s="229"/>
      <c r="N971" s="230"/>
      <c r="O971" s="230"/>
      <c r="P971" s="230"/>
      <c r="Q971" s="230"/>
      <c r="R971" s="230"/>
      <c r="S971" s="230"/>
      <c r="T971" s="231"/>
      <c r="AT971" s="232" t="s">
        <v>161</v>
      </c>
      <c r="AU971" s="232" t="s">
        <v>83</v>
      </c>
      <c r="AV971" s="14" t="s">
        <v>83</v>
      </c>
      <c r="AW971" s="14" t="s">
        <v>36</v>
      </c>
      <c r="AX971" s="14" t="s">
        <v>81</v>
      </c>
      <c r="AY971" s="232" t="s">
        <v>152</v>
      </c>
    </row>
    <row r="972" spans="1:65" s="2" customFormat="1" ht="36" customHeight="1">
      <c r="A972" s="37"/>
      <c r="B972" s="38"/>
      <c r="C972" s="244" t="s">
        <v>1343</v>
      </c>
      <c r="D972" s="244" t="s">
        <v>365</v>
      </c>
      <c r="E972" s="245" t="s">
        <v>1344</v>
      </c>
      <c r="F972" s="246" t="s">
        <v>1345</v>
      </c>
      <c r="G972" s="247" t="s">
        <v>212</v>
      </c>
      <c r="H972" s="248">
        <v>1</v>
      </c>
      <c r="I972" s="249"/>
      <c r="J972" s="250">
        <f>ROUND(I972*H972,2)</f>
        <v>0</v>
      </c>
      <c r="K972" s="246" t="s">
        <v>272</v>
      </c>
      <c r="L972" s="251"/>
      <c r="M972" s="252" t="s">
        <v>21</v>
      </c>
      <c r="N972" s="253" t="s">
        <v>45</v>
      </c>
      <c r="O972" s="68"/>
      <c r="P972" s="207">
        <f>O972*H972</f>
        <v>0</v>
      </c>
      <c r="Q972" s="207">
        <v>1.47E-2</v>
      </c>
      <c r="R972" s="207">
        <f>Q972*H972</f>
        <v>1.47E-2</v>
      </c>
      <c r="S972" s="207">
        <v>0</v>
      </c>
      <c r="T972" s="208">
        <f>S972*H972</f>
        <v>0</v>
      </c>
      <c r="U972" s="37"/>
      <c r="V972" s="37"/>
      <c r="W972" s="37"/>
      <c r="X972" s="37"/>
      <c r="Y972" s="37"/>
      <c r="Z972" s="37"/>
      <c r="AA972" s="37"/>
      <c r="AB972" s="37"/>
      <c r="AC972" s="37"/>
      <c r="AD972" s="37"/>
      <c r="AE972" s="37"/>
      <c r="AR972" s="209" t="s">
        <v>353</v>
      </c>
      <c r="AT972" s="209" t="s">
        <v>365</v>
      </c>
      <c r="AU972" s="209" t="s">
        <v>83</v>
      </c>
      <c r="AY972" s="19" t="s">
        <v>152</v>
      </c>
      <c r="BE972" s="210">
        <f>IF(N972="základní",J972,0)</f>
        <v>0</v>
      </c>
      <c r="BF972" s="210">
        <f>IF(N972="snížená",J972,0)</f>
        <v>0</v>
      </c>
      <c r="BG972" s="210">
        <f>IF(N972="zákl. přenesená",J972,0)</f>
        <v>0</v>
      </c>
      <c r="BH972" s="210">
        <f>IF(N972="sníž. přenesená",J972,0)</f>
        <v>0</v>
      </c>
      <c r="BI972" s="210">
        <f>IF(N972="nulová",J972,0)</f>
        <v>0</v>
      </c>
      <c r="BJ972" s="19" t="s">
        <v>81</v>
      </c>
      <c r="BK972" s="210">
        <f>ROUND(I972*H972,2)</f>
        <v>0</v>
      </c>
      <c r="BL972" s="19" t="s">
        <v>259</v>
      </c>
      <c r="BM972" s="209" t="s">
        <v>1346</v>
      </c>
    </row>
    <row r="973" spans="1:65" s="14" customFormat="1">
      <c r="B973" s="222"/>
      <c r="C973" s="223"/>
      <c r="D973" s="213" t="s">
        <v>161</v>
      </c>
      <c r="E973" s="224" t="s">
        <v>21</v>
      </c>
      <c r="F973" s="225" t="s">
        <v>1347</v>
      </c>
      <c r="G973" s="223"/>
      <c r="H973" s="226">
        <v>1</v>
      </c>
      <c r="I973" s="227"/>
      <c r="J973" s="223"/>
      <c r="K973" s="223"/>
      <c r="L973" s="228"/>
      <c r="M973" s="229"/>
      <c r="N973" s="230"/>
      <c r="O973" s="230"/>
      <c r="P973" s="230"/>
      <c r="Q973" s="230"/>
      <c r="R973" s="230"/>
      <c r="S973" s="230"/>
      <c r="T973" s="231"/>
      <c r="AT973" s="232" t="s">
        <v>161</v>
      </c>
      <c r="AU973" s="232" t="s">
        <v>83</v>
      </c>
      <c r="AV973" s="14" t="s">
        <v>83</v>
      </c>
      <c r="AW973" s="14" t="s">
        <v>36</v>
      </c>
      <c r="AX973" s="14" t="s">
        <v>81</v>
      </c>
      <c r="AY973" s="232" t="s">
        <v>152</v>
      </c>
    </row>
    <row r="974" spans="1:65" s="2" customFormat="1" ht="24" customHeight="1">
      <c r="A974" s="37"/>
      <c r="B974" s="38"/>
      <c r="C974" s="198" t="s">
        <v>1348</v>
      </c>
      <c r="D974" s="198" t="s">
        <v>154</v>
      </c>
      <c r="E974" s="199" t="s">
        <v>1349</v>
      </c>
      <c r="F974" s="200" t="s">
        <v>1350</v>
      </c>
      <c r="G974" s="201" t="s">
        <v>212</v>
      </c>
      <c r="H974" s="202">
        <v>2</v>
      </c>
      <c r="I974" s="203"/>
      <c r="J974" s="204">
        <f>ROUND(I974*H974,2)</f>
        <v>0</v>
      </c>
      <c r="K974" s="200" t="s">
        <v>158</v>
      </c>
      <c r="L974" s="42"/>
      <c r="M974" s="205" t="s">
        <v>21</v>
      </c>
      <c r="N974" s="206" t="s">
        <v>45</v>
      </c>
      <c r="O974" s="68"/>
      <c r="P974" s="207">
        <f>O974*H974</f>
        <v>0</v>
      </c>
      <c r="Q974" s="207">
        <v>0</v>
      </c>
      <c r="R974" s="207">
        <f>Q974*H974</f>
        <v>0</v>
      </c>
      <c r="S974" s="207">
        <v>0</v>
      </c>
      <c r="T974" s="208">
        <f>S974*H974</f>
        <v>0</v>
      </c>
      <c r="U974" s="37"/>
      <c r="V974" s="37"/>
      <c r="W974" s="37"/>
      <c r="X974" s="37"/>
      <c r="Y974" s="37"/>
      <c r="Z974" s="37"/>
      <c r="AA974" s="37"/>
      <c r="AB974" s="37"/>
      <c r="AC974" s="37"/>
      <c r="AD974" s="37"/>
      <c r="AE974" s="37"/>
      <c r="AR974" s="209" t="s">
        <v>259</v>
      </c>
      <c r="AT974" s="209" t="s">
        <v>154</v>
      </c>
      <c r="AU974" s="209" t="s">
        <v>83</v>
      </c>
      <c r="AY974" s="19" t="s">
        <v>152</v>
      </c>
      <c r="BE974" s="210">
        <f>IF(N974="základní",J974,0)</f>
        <v>0</v>
      </c>
      <c r="BF974" s="210">
        <f>IF(N974="snížená",J974,0)</f>
        <v>0</v>
      </c>
      <c r="BG974" s="210">
        <f>IF(N974="zákl. přenesená",J974,0)</f>
        <v>0</v>
      </c>
      <c r="BH974" s="210">
        <f>IF(N974="sníž. přenesená",J974,0)</f>
        <v>0</v>
      </c>
      <c r="BI974" s="210">
        <f>IF(N974="nulová",J974,0)</f>
        <v>0</v>
      </c>
      <c r="BJ974" s="19" t="s">
        <v>81</v>
      </c>
      <c r="BK974" s="210">
        <f>ROUND(I974*H974,2)</f>
        <v>0</v>
      </c>
      <c r="BL974" s="19" t="s">
        <v>259</v>
      </c>
      <c r="BM974" s="209" t="s">
        <v>1351</v>
      </c>
    </row>
    <row r="975" spans="1:65" s="13" customFormat="1">
      <c r="B975" s="211"/>
      <c r="C975" s="212"/>
      <c r="D975" s="213" t="s">
        <v>161</v>
      </c>
      <c r="E975" s="214" t="s">
        <v>21</v>
      </c>
      <c r="F975" s="215" t="s">
        <v>335</v>
      </c>
      <c r="G975" s="212"/>
      <c r="H975" s="214" t="s">
        <v>21</v>
      </c>
      <c r="I975" s="216"/>
      <c r="J975" s="212"/>
      <c r="K975" s="212"/>
      <c r="L975" s="217"/>
      <c r="M975" s="218"/>
      <c r="N975" s="219"/>
      <c r="O975" s="219"/>
      <c r="P975" s="219"/>
      <c r="Q975" s="219"/>
      <c r="R975" s="219"/>
      <c r="S975" s="219"/>
      <c r="T975" s="220"/>
      <c r="AT975" s="221" t="s">
        <v>161</v>
      </c>
      <c r="AU975" s="221" t="s">
        <v>83</v>
      </c>
      <c r="AV975" s="13" t="s">
        <v>81</v>
      </c>
      <c r="AW975" s="13" t="s">
        <v>36</v>
      </c>
      <c r="AX975" s="13" t="s">
        <v>74</v>
      </c>
      <c r="AY975" s="221" t="s">
        <v>152</v>
      </c>
    </row>
    <row r="976" spans="1:65" s="14" customFormat="1">
      <c r="B976" s="222"/>
      <c r="C976" s="223"/>
      <c r="D976" s="213" t="s">
        <v>161</v>
      </c>
      <c r="E976" s="224" t="s">
        <v>21</v>
      </c>
      <c r="F976" s="225" t="s">
        <v>1352</v>
      </c>
      <c r="G976" s="223"/>
      <c r="H976" s="226">
        <v>2</v>
      </c>
      <c r="I976" s="227"/>
      <c r="J976" s="223"/>
      <c r="K976" s="223"/>
      <c r="L976" s="228"/>
      <c r="M976" s="229"/>
      <c r="N976" s="230"/>
      <c r="O976" s="230"/>
      <c r="P976" s="230"/>
      <c r="Q976" s="230"/>
      <c r="R976" s="230"/>
      <c r="S976" s="230"/>
      <c r="T976" s="231"/>
      <c r="AT976" s="232" t="s">
        <v>161</v>
      </c>
      <c r="AU976" s="232" t="s">
        <v>83</v>
      </c>
      <c r="AV976" s="14" t="s">
        <v>83</v>
      </c>
      <c r="AW976" s="14" t="s">
        <v>36</v>
      </c>
      <c r="AX976" s="14" t="s">
        <v>81</v>
      </c>
      <c r="AY976" s="232" t="s">
        <v>152</v>
      </c>
    </row>
    <row r="977" spans="1:65" s="2" customFormat="1" ht="36" customHeight="1">
      <c r="A977" s="37"/>
      <c r="B977" s="38"/>
      <c r="C977" s="244" t="s">
        <v>1353</v>
      </c>
      <c r="D977" s="244" t="s">
        <v>365</v>
      </c>
      <c r="E977" s="245" t="s">
        <v>1354</v>
      </c>
      <c r="F977" s="246" t="s">
        <v>1355</v>
      </c>
      <c r="G977" s="247" t="s">
        <v>212</v>
      </c>
      <c r="H977" s="248">
        <v>2</v>
      </c>
      <c r="I977" s="249"/>
      <c r="J977" s="250">
        <f>ROUND(I977*H977,2)</f>
        <v>0</v>
      </c>
      <c r="K977" s="246" t="s">
        <v>272</v>
      </c>
      <c r="L977" s="251"/>
      <c r="M977" s="252" t="s">
        <v>21</v>
      </c>
      <c r="N977" s="253" t="s">
        <v>45</v>
      </c>
      <c r="O977" s="68"/>
      <c r="P977" s="207">
        <f>O977*H977</f>
        <v>0</v>
      </c>
      <c r="Q977" s="207">
        <v>1.47E-2</v>
      </c>
      <c r="R977" s="207">
        <f>Q977*H977</f>
        <v>2.9399999999999999E-2</v>
      </c>
      <c r="S977" s="207">
        <v>0</v>
      </c>
      <c r="T977" s="208">
        <f>S977*H977</f>
        <v>0</v>
      </c>
      <c r="U977" s="37"/>
      <c r="V977" s="37"/>
      <c r="W977" s="37"/>
      <c r="X977" s="37"/>
      <c r="Y977" s="37"/>
      <c r="Z977" s="37"/>
      <c r="AA977" s="37"/>
      <c r="AB977" s="37"/>
      <c r="AC977" s="37"/>
      <c r="AD977" s="37"/>
      <c r="AE977" s="37"/>
      <c r="AR977" s="209" t="s">
        <v>353</v>
      </c>
      <c r="AT977" s="209" t="s">
        <v>365</v>
      </c>
      <c r="AU977" s="209" t="s">
        <v>83</v>
      </c>
      <c r="AY977" s="19" t="s">
        <v>152</v>
      </c>
      <c r="BE977" s="210">
        <f>IF(N977="základní",J977,0)</f>
        <v>0</v>
      </c>
      <c r="BF977" s="210">
        <f>IF(N977="snížená",J977,0)</f>
        <v>0</v>
      </c>
      <c r="BG977" s="210">
        <f>IF(N977="zákl. přenesená",J977,0)</f>
        <v>0</v>
      </c>
      <c r="BH977" s="210">
        <f>IF(N977="sníž. přenesená",J977,0)</f>
        <v>0</v>
      </c>
      <c r="BI977" s="210">
        <f>IF(N977="nulová",J977,0)</f>
        <v>0</v>
      </c>
      <c r="BJ977" s="19" t="s">
        <v>81</v>
      </c>
      <c r="BK977" s="210">
        <f>ROUND(I977*H977,2)</f>
        <v>0</v>
      </c>
      <c r="BL977" s="19" t="s">
        <v>259</v>
      </c>
      <c r="BM977" s="209" t="s">
        <v>1356</v>
      </c>
    </row>
    <row r="978" spans="1:65" s="14" customFormat="1">
      <c r="B978" s="222"/>
      <c r="C978" s="223"/>
      <c r="D978" s="213" t="s">
        <v>161</v>
      </c>
      <c r="E978" s="224" t="s">
        <v>21</v>
      </c>
      <c r="F978" s="225" t="s">
        <v>1357</v>
      </c>
      <c r="G978" s="223"/>
      <c r="H978" s="226">
        <v>2</v>
      </c>
      <c r="I978" s="227"/>
      <c r="J978" s="223"/>
      <c r="K978" s="223"/>
      <c r="L978" s="228"/>
      <c r="M978" s="229"/>
      <c r="N978" s="230"/>
      <c r="O978" s="230"/>
      <c r="P978" s="230"/>
      <c r="Q978" s="230"/>
      <c r="R978" s="230"/>
      <c r="S978" s="230"/>
      <c r="T978" s="231"/>
      <c r="AT978" s="232" t="s">
        <v>161</v>
      </c>
      <c r="AU978" s="232" t="s">
        <v>83</v>
      </c>
      <c r="AV978" s="14" t="s">
        <v>83</v>
      </c>
      <c r="AW978" s="14" t="s">
        <v>36</v>
      </c>
      <c r="AX978" s="14" t="s">
        <v>81</v>
      </c>
      <c r="AY978" s="232" t="s">
        <v>152</v>
      </c>
    </row>
    <row r="979" spans="1:65" s="2" customFormat="1" ht="24" customHeight="1">
      <c r="A979" s="37"/>
      <c r="B979" s="38"/>
      <c r="C979" s="198" t="s">
        <v>1358</v>
      </c>
      <c r="D979" s="198" t="s">
        <v>154</v>
      </c>
      <c r="E979" s="199" t="s">
        <v>1359</v>
      </c>
      <c r="F979" s="200" t="s">
        <v>1360</v>
      </c>
      <c r="G979" s="201" t="s">
        <v>212</v>
      </c>
      <c r="H979" s="202">
        <v>7</v>
      </c>
      <c r="I979" s="203"/>
      <c r="J979" s="204">
        <f>ROUND(I979*H979,2)</f>
        <v>0</v>
      </c>
      <c r="K979" s="200" t="s">
        <v>158</v>
      </c>
      <c r="L979" s="42"/>
      <c r="M979" s="205" t="s">
        <v>21</v>
      </c>
      <c r="N979" s="206" t="s">
        <v>45</v>
      </c>
      <c r="O979" s="68"/>
      <c r="P979" s="207">
        <f>O979*H979</f>
        <v>0</v>
      </c>
      <c r="Q979" s="207">
        <v>0</v>
      </c>
      <c r="R979" s="207">
        <f>Q979*H979</f>
        <v>0</v>
      </c>
      <c r="S979" s="207">
        <v>0</v>
      </c>
      <c r="T979" s="208">
        <f>S979*H979</f>
        <v>0</v>
      </c>
      <c r="U979" s="37"/>
      <c r="V979" s="37"/>
      <c r="W979" s="37"/>
      <c r="X979" s="37"/>
      <c r="Y979" s="37"/>
      <c r="Z979" s="37"/>
      <c r="AA979" s="37"/>
      <c r="AB979" s="37"/>
      <c r="AC979" s="37"/>
      <c r="AD979" s="37"/>
      <c r="AE979" s="37"/>
      <c r="AR979" s="209" t="s">
        <v>259</v>
      </c>
      <c r="AT979" s="209" t="s">
        <v>154</v>
      </c>
      <c r="AU979" s="209" t="s">
        <v>83</v>
      </c>
      <c r="AY979" s="19" t="s">
        <v>152</v>
      </c>
      <c r="BE979" s="210">
        <f>IF(N979="základní",J979,0)</f>
        <v>0</v>
      </c>
      <c r="BF979" s="210">
        <f>IF(N979="snížená",J979,0)</f>
        <v>0</v>
      </c>
      <c r="BG979" s="210">
        <f>IF(N979="zákl. přenesená",J979,0)</f>
        <v>0</v>
      </c>
      <c r="BH979" s="210">
        <f>IF(N979="sníž. přenesená",J979,0)</f>
        <v>0</v>
      </c>
      <c r="BI979" s="210">
        <f>IF(N979="nulová",J979,0)</f>
        <v>0</v>
      </c>
      <c r="BJ979" s="19" t="s">
        <v>81</v>
      </c>
      <c r="BK979" s="210">
        <f>ROUND(I979*H979,2)</f>
        <v>0</v>
      </c>
      <c r="BL979" s="19" t="s">
        <v>259</v>
      </c>
      <c r="BM979" s="209" t="s">
        <v>1361</v>
      </c>
    </row>
    <row r="980" spans="1:65" s="13" customFormat="1">
      <c r="B980" s="211"/>
      <c r="C980" s="212"/>
      <c r="D980" s="213" t="s">
        <v>161</v>
      </c>
      <c r="E980" s="214" t="s">
        <v>21</v>
      </c>
      <c r="F980" s="215" t="s">
        <v>341</v>
      </c>
      <c r="G980" s="212"/>
      <c r="H980" s="214" t="s">
        <v>21</v>
      </c>
      <c r="I980" s="216"/>
      <c r="J980" s="212"/>
      <c r="K980" s="212"/>
      <c r="L980" s="217"/>
      <c r="M980" s="218"/>
      <c r="N980" s="219"/>
      <c r="O980" s="219"/>
      <c r="P980" s="219"/>
      <c r="Q980" s="219"/>
      <c r="R980" s="219"/>
      <c r="S980" s="219"/>
      <c r="T980" s="220"/>
      <c r="AT980" s="221" t="s">
        <v>161</v>
      </c>
      <c r="AU980" s="221" t="s">
        <v>83</v>
      </c>
      <c r="AV980" s="13" t="s">
        <v>81</v>
      </c>
      <c r="AW980" s="13" t="s">
        <v>36</v>
      </c>
      <c r="AX980" s="13" t="s">
        <v>74</v>
      </c>
      <c r="AY980" s="221" t="s">
        <v>152</v>
      </c>
    </row>
    <row r="981" spans="1:65" s="14" customFormat="1">
      <c r="B981" s="222"/>
      <c r="C981" s="223"/>
      <c r="D981" s="213" t="s">
        <v>161</v>
      </c>
      <c r="E981" s="224" t="s">
        <v>21</v>
      </c>
      <c r="F981" s="225" t="s">
        <v>1362</v>
      </c>
      <c r="G981" s="223"/>
      <c r="H981" s="226">
        <v>7</v>
      </c>
      <c r="I981" s="227"/>
      <c r="J981" s="223"/>
      <c r="K981" s="223"/>
      <c r="L981" s="228"/>
      <c r="M981" s="229"/>
      <c r="N981" s="230"/>
      <c r="O981" s="230"/>
      <c r="P981" s="230"/>
      <c r="Q981" s="230"/>
      <c r="R981" s="230"/>
      <c r="S981" s="230"/>
      <c r="T981" s="231"/>
      <c r="AT981" s="232" t="s">
        <v>161</v>
      </c>
      <c r="AU981" s="232" t="s">
        <v>83</v>
      </c>
      <c r="AV981" s="14" t="s">
        <v>83</v>
      </c>
      <c r="AW981" s="14" t="s">
        <v>36</v>
      </c>
      <c r="AX981" s="14" t="s">
        <v>81</v>
      </c>
      <c r="AY981" s="232" t="s">
        <v>152</v>
      </c>
    </row>
    <row r="982" spans="1:65" s="2" customFormat="1" ht="24" customHeight="1">
      <c r="A982" s="37"/>
      <c r="B982" s="38"/>
      <c r="C982" s="244" t="s">
        <v>1363</v>
      </c>
      <c r="D982" s="244" t="s">
        <v>365</v>
      </c>
      <c r="E982" s="245" t="s">
        <v>1364</v>
      </c>
      <c r="F982" s="246" t="s">
        <v>1365</v>
      </c>
      <c r="G982" s="247" t="s">
        <v>212</v>
      </c>
      <c r="H982" s="248">
        <v>7</v>
      </c>
      <c r="I982" s="249"/>
      <c r="J982" s="250">
        <f>ROUND(I982*H982,2)</f>
        <v>0</v>
      </c>
      <c r="K982" s="246" t="s">
        <v>272</v>
      </c>
      <c r="L982" s="251"/>
      <c r="M982" s="252" t="s">
        <v>21</v>
      </c>
      <c r="N982" s="253" t="s">
        <v>45</v>
      </c>
      <c r="O982" s="68"/>
      <c r="P982" s="207">
        <f>O982*H982</f>
        <v>0</v>
      </c>
      <c r="Q982" s="207">
        <v>4.6000000000000001E-4</v>
      </c>
      <c r="R982" s="207">
        <f>Q982*H982</f>
        <v>3.2200000000000002E-3</v>
      </c>
      <c r="S982" s="207">
        <v>0</v>
      </c>
      <c r="T982" s="208">
        <f>S982*H982</f>
        <v>0</v>
      </c>
      <c r="U982" s="37"/>
      <c r="V982" s="37"/>
      <c r="W982" s="37"/>
      <c r="X982" s="37"/>
      <c r="Y982" s="37"/>
      <c r="Z982" s="37"/>
      <c r="AA982" s="37"/>
      <c r="AB982" s="37"/>
      <c r="AC982" s="37"/>
      <c r="AD982" s="37"/>
      <c r="AE982" s="37"/>
      <c r="AR982" s="209" t="s">
        <v>353</v>
      </c>
      <c r="AT982" s="209" t="s">
        <v>365</v>
      </c>
      <c r="AU982" s="209" t="s">
        <v>83</v>
      </c>
      <c r="AY982" s="19" t="s">
        <v>152</v>
      </c>
      <c r="BE982" s="210">
        <f>IF(N982="základní",J982,0)</f>
        <v>0</v>
      </c>
      <c r="BF982" s="210">
        <f>IF(N982="snížená",J982,0)</f>
        <v>0</v>
      </c>
      <c r="BG982" s="210">
        <f>IF(N982="zákl. přenesená",J982,0)</f>
        <v>0</v>
      </c>
      <c r="BH982" s="210">
        <f>IF(N982="sníž. přenesená",J982,0)</f>
        <v>0</v>
      </c>
      <c r="BI982" s="210">
        <f>IF(N982="nulová",J982,0)</f>
        <v>0</v>
      </c>
      <c r="BJ982" s="19" t="s">
        <v>81</v>
      </c>
      <c r="BK982" s="210">
        <f>ROUND(I982*H982,2)</f>
        <v>0</v>
      </c>
      <c r="BL982" s="19" t="s">
        <v>259</v>
      </c>
      <c r="BM982" s="209" t="s">
        <v>1366</v>
      </c>
    </row>
    <row r="983" spans="1:65" s="14" customFormat="1">
      <c r="B983" s="222"/>
      <c r="C983" s="223"/>
      <c r="D983" s="213" t="s">
        <v>161</v>
      </c>
      <c r="E983" s="224" t="s">
        <v>21</v>
      </c>
      <c r="F983" s="225" t="s">
        <v>1367</v>
      </c>
      <c r="G983" s="223"/>
      <c r="H983" s="226">
        <v>7</v>
      </c>
      <c r="I983" s="227"/>
      <c r="J983" s="223"/>
      <c r="K983" s="223"/>
      <c r="L983" s="228"/>
      <c r="M983" s="229"/>
      <c r="N983" s="230"/>
      <c r="O983" s="230"/>
      <c r="P983" s="230"/>
      <c r="Q983" s="230"/>
      <c r="R983" s="230"/>
      <c r="S983" s="230"/>
      <c r="T983" s="231"/>
      <c r="AT983" s="232" t="s">
        <v>161</v>
      </c>
      <c r="AU983" s="232" t="s">
        <v>83</v>
      </c>
      <c r="AV983" s="14" t="s">
        <v>83</v>
      </c>
      <c r="AW983" s="14" t="s">
        <v>36</v>
      </c>
      <c r="AX983" s="14" t="s">
        <v>81</v>
      </c>
      <c r="AY983" s="232" t="s">
        <v>152</v>
      </c>
    </row>
    <row r="984" spans="1:65" s="2" customFormat="1" ht="24" customHeight="1">
      <c r="A984" s="37"/>
      <c r="B984" s="38"/>
      <c r="C984" s="198" t="s">
        <v>1368</v>
      </c>
      <c r="D984" s="198" t="s">
        <v>154</v>
      </c>
      <c r="E984" s="199" t="s">
        <v>1369</v>
      </c>
      <c r="F984" s="200" t="s">
        <v>1370</v>
      </c>
      <c r="G984" s="201" t="s">
        <v>271</v>
      </c>
      <c r="H984" s="202">
        <v>15.59</v>
      </c>
      <c r="I984" s="203"/>
      <c r="J984" s="204">
        <f>ROUND(I984*H984,2)</f>
        <v>0</v>
      </c>
      <c r="K984" s="200" t="s">
        <v>158</v>
      </c>
      <c r="L984" s="42"/>
      <c r="M984" s="205" t="s">
        <v>21</v>
      </c>
      <c r="N984" s="206" t="s">
        <v>45</v>
      </c>
      <c r="O984" s="68"/>
      <c r="P984" s="207">
        <f>O984*H984</f>
        <v>0</v>
      </c>
      <c r="Q984" s="207">
        <v>0</v>
      </c>
      <c r="R984" s="207">
        <f>Q984*H984</f>
        <v>0</v>
      </c>
      <c r="S984" s="207">
        <v>0</v>
      </c>
      <c r="T984" s="208">
        <f>S984*H984</f>
        <v>0</v>
      </c>
      <c r="U984" s="37"/>
      <c r="V984" s="37"/>
      <c r="W984" s="37"/>
      <c r="X984" s="37"/>
      <c r="Y984" s="37"/>
      <c r="Z984" s="37"/>
      <c r="AA984" s="37"/>
      <c r="AB984" s="37"/>
      <c r="AC984" s="37"/>
      <c r="AD984" s="37"/>
      <c r="AE984" s="37"/>
      <c r="AR984" s="209" t="s">
        <v>259</v>
      </c>
      <c r="AT984" s="209" t="s">
        <v>154</v>
      </c>
      <c r="AU984" s="209" t="s">
        <v>83</v>
      </c>
      <c r="AY984" s="19" t="s">
        <v>152</v>
      </c>
      <c r="BE984" s="210">
        <f>IF(N984="základní",J984,0)</f>
        <v>0</v>
      </c>
      <c r="BF984" s="210">
        <f>IF(N984="snížená",J984,0)</f>
        <v>0</v>
      </c>
      <c r="BG984" s="210">
        <f>IF(N984="zákl. přenesená",J984,0)</f>
        <v>0</v>
      </c>
      <c r="BH984" s="210">
        <f>IF(N984="sníž. přenesená",J984,0)</f>
        <v>0</v>
      </c>
      <c r="BI984" s="210">
        <f>IF(N984="nulová",J984,0)</f>
        <v>0</v>
      </c>
      <c r="BJ984" s="19" t="s">
        <v>81</v>
      </c>
      <c r="BK984" s="210">
        <f>ROUND(I984*H984,2)</f>
        <v>0</v>
      </c>
      <c r="BL984" s="19" t="s">
        <v>259</v>
      </c>
      <c r="BM984" s="209" t="s">
        <v>1371</v>
      </c>
    </row>
    <row r="985" spans="1:65" s="13" customFormat="1">
      <c r="B985" s="211"/>
      <c r="C985" s="212"/>
      <c r="D985" s="213" t="s">
        <v>161</v>
      </c>
      <c r="E985" s="214" t="s">
        <v>21</v>
      </c>
      <c r="F985" s="215" t="s">
        <v>1372</v>
      </c>
      <c r="G985" s="212"/>
      <c r="H985" s="214" t="s">
        <v>21</v>
      </c>
      <c r="I985" s="216"/>
      <c r="J985" s="212"/>
      <c r="K985" s="212"/>
      <c r="L985" s="217"/>
      <c r="M985" s="218"/>
      <c r="N985" s="219"/>
      <c r="O985" s="219"/>
      <c r="P985" s="219"/>
      <c r="Q985" s="219"/>
      <c r="R985" s="219"/>
      <c r="S985" s="219"/>
      <c r="T985" s="220"/>
      <c r="AT985" s="221" t="s">
        <v>161</v>
      </c>
      <c r="AU985" s="221" t="s">
        <v>83</v>
      </c>
      <c r="AV985" s="13" t="s">
        <v>81</v>
      </c>
      <c r="AW985" s="13" t="s">
        <v>36</v>
      </c>
      <c r="AX985" s="13" t="s">
        <v>74</v>
      </c>
      <c r="AY985" s="221" t="s">
        <v>152</v>
      </c>
    </row>
    <row r="986" spans="1:65" s="14" customFormat="1">
      <c r="B986" s="222"/>
      <c r="C986" s="223"/>
      <c r="D986" s="213" t="s">
        <v>161</v>
      </c>
      <c r="E986" s="224" t="s">
        <v>21</v>
      </c>
      <c r="F986" s="225" t="s">
        <v>1373</v>
      </c>
      <c r="G986" s="223"/>
      <c r="H986" s="226">
        <v>6.94</v>
      </c>
      <c r="I986" s="227"/>
      <c r="J986" s="223"/>
      <c r="K986" s="223"/>
      <c r="L986" s="228"/>
      <c r="M986" s="229"/>
      <c r="N986" s="230"/>
      <c r="O986" s="230"/>
      <c r="P986" s="230"/>
      <c r="Q986" s="230"/>
      <c r="R986" s="230"/>
      <c r="S986" s="230"/>
      <c r="T986" s="231"/>
      <c r="AT986" s="232" t="s">
        <v>161</v>
      </c>
      <c r="AU986" s="232" t="s">
        <v>83</v>
      </c>
      <c r="AV986" s="14" t="s">
        <v>83</v>
      </c>
      <c r="AW986" s="14" t="s">
        <v>36</v>
      </c>
      <c r="AX986" s="14" t="s">
        <v>74</v>
      </c>
      <c r="AY986" s="232" t="s">
        <v>152</v>
      </c>
    </row>
    <row r="987" spans="1:65" s="14" customFormat="1">
      <c r="B987" s="222"/>
      <c r="C987" s="223"/>
      <c r="D987" s="213" t="s">
        <v>161</v>
      </c>
      <c r="E987" s="224" t="s">
        <v>21</v>
      </c>
      <c r="F987" s="225" t="s">
        <v>1374</v>
      </c>
      <c r="G987" s="223"/>
      <c r="H987" s="226">
        <v>8.65</v>
      </c>
      <c r="I987" s="227"/>
      <c r="J987" s="223"/>
      <c r="K987" s="223"/>
      <c r="L987" s="228"/>
      <c r="M987" s="229"/>
      <c r="N987" s="230"/>
      <c r="O987" s="230"/>
      <c r="P987" s="230"/>
      <c r="Q987" s="230"/>
      <c r="R987" s="230"/>
      <c r="S987" s="230"/>
      <c r="T987" s="231"/>
      <c r="AT987" s="232" t="s">
        <v>161</v>
      </c>
      <c r="AU987" s="232" t="s">
        <v>83</v>
      </c>
      <c r="AV987" s="14" t="s">
        <v>83</v>
      </c>
      <c r="AW987" s="14" t="s">
        <v>36</v>
      </c>
      <c r="AX987" s="14" t="s">
        <v>74</v>
      </c>
      <c r="AY987" s="232" t="s">
        <v>152</v>
      </c>
    </row>
    <row r="988" spans="1:65" s="15" customFormat="1">
      <c r="B988" s="233"/>
      <c r="C988" s="234"/>
      <c r="D988" s="213" t="s">
        <v>161</v>
      </c>
      <c r="E988" s="235" t="s">
        <v>21</v>
      </c>
      <c r="F988" s="236" t="s">
        <v>184</v>
      </c>
      <c r="G988" s="234"/>
      <c r="H988" s="237">
        <v>15.59</v>
      </c>
      <c r="I988" s="238"/>
      <c r="J988" s="234"/>
      <c r="K988" s="234"/>
      <c r="L988" s="239"/>
      <c r="M988" s="240"/>
      <c r="N988" s="241"/>
      <c r="O988" s="241"/>
      <c r="P988" s="241"/>
      <c r="Q988" s="241"/>
      <c r="R988" s="241"/>
      <c r="S988" s="241"/>
      <c r="T988" s="242"/>
      <c r="AT988" s="243" t="s">
        <v>161</v>
      </c>
      <c r="AU988" s="243" t="s">
        <v>83</v>
      </c>
      <c r="AV988" s="15" t="s">
        <v>159</v>
      </c>
      <c r="AW988" s="15" t="s">
        <v>36</v>
      </c>
      <c r="AX988" s="15" t="s">
        <v>81</v>
      </c>
      <c r="AY988" s="243" t="s">
        <v>152</v>
      </c>
    </row>
    <row r="989" spans="1:65" s="2" customFormat="1" ht="24" customHeight="1">
      <c r="A989" s="37"/>
      <c r="B989" s="38"/>
      <c r="C989" s="244" t="s">
        <v>1375</v>
      </c>
      <c r="D989" s="244" t="s">
        <v>365</v>
      </c>
      <c r="E989" s="245" t="s">
        <v>1376</v>
      </c>
      <c r="F989" s="246" t="s">
        <v>1377</v>
      </c>
      <c r="G989" s="247" t="s">
        <v>271</v>
      </c>
      <c r="H989" s="248">
        <v>7.9809999999999999</v>
      </c>
      <c r="I989" s="249"/>
      <c r="J989" s="250">
        <f>ROUND(I989*H989,2)</f>
        <v>0</v>
      </c>
      <c r="K989" s="246" t="s">
        <v>272</v>
      </c>
      <c r="L989" s="251"/>
      <c r="M989" s="252" t="s">
        <v>21</v>
      </c>
      <c r="N989" s="253" t="s">
        <v>45</v>
      </c>
      <c r="O989" s="68"/>
      <c r="P989" s="207">
        <f>O989*H989</f>
        <v>0</v>
      </c>
      <c r="Q989" s="207">
        <v>1.2999999999999999E-3</v>
      </c>
      <c r="R989" s="207">
        <f>Q989*H989</f>
        <v>1.0375299999999999E-2</v>
      </c>
      <c r="S989" s="207">
        <v>0</v>
      </c>
      <c r="T989" s="208">
        <f>S989*H989</f>
        <v>0</v>
      </c>
      <c r="U989" s="37"/>
      <c r="V989" s="37"/>
      <c r="W989" s="37"/>
      <c r="X989" s="37"/>
      <c r="Y989" s="37"/>
      <c r="Z989" s="37"/>
      <c r="AA989" s="37"/>
      <c r="AB989" s="37"/>
      <c r="AC989" s="37"/>
      <c r="AD989" s="37"/>
      <c r="AE989" s="37"/>
      <c r="AR989" s="209" t="s">
        <v>353</v>
      </c>
      <c r="AT989" s="209" t="s">
        <v>365</v>
      </c>
      <c r="AU989" s="209" t="s">
        <v>83</v>
      </c>
      <c r="AY989" s="19" t="s">
        <v>152</v>
      </c>
      <c r="BE989" s="210">
        <f>IF(N989="základní",J989,0)</f>
        <v>0</v>
      </c>
      <c r="BF989" s="210">
        <f>IF(N989="snížená",J989,0)</f>
        <v>0</v>
      </c>
      <c r="BG989" s="210">
        <f>IF(N989="zákl. přenesená",J989,0)</f>
        <v>0</v>
      </c>
      <c r="BH989" s="210">
        <f>IF(N989="sníž. přenesená",J989,0)</f>
        <v>0</v>
      </c>
      <c r="BI989" s="210">
        <f>IF(N989="nulová",J989,0)</f>
        <v>0</v>
      </c>
      <c r="BJ989" s="19" t="s">
        <v>81</v>
      </c>
      <c r="BK989" s="210">
        <f>ROUND(I989*H989,2)</f>
        <v>0</v>
      </c>
      <c r="BL989" s="19" t="s">
        <v>259</v>
      </c>
      <c r="BM989" s="209" t="s">
        <v>1378</v>
      </c>
    </row>
    <row r="990" spans="1:65" s="14" customFormat="1">
      <c r="B990" s="222"/>
      <c r="C990" s="223"/>
      <c r="D990" s="213" t="s">
        <v>161</v>
      </c>
      <c r="E990" s="224" t="s">
        <v>21</v>
      </c>
      <c r="F990" s="225" t="s">
        <v>1379</v>
      </c>
      <c r="G990" s="223"/>
      <c r="H990" s="226">
        <v>7.9809999999999999</v>
      </c>
      <c r="I990" s="227"/>
      <c r="J990" s="223"/>
      <c r="K990" s="223"/>
      <c r="L990" s="228"/>
      <c r="M990" s="229"/>
      <c r="N990" s="230"/>
      <c r="O990" s="230"/>
      <c r="P990" s="230"/>
      <c r="Q990" s="230"/>
      <c r="R990" s="230"/>
      <c r="S990" s="230"/>
      <c r="T990" s="231"/>
      <c r="AT990" s="232" t="s">
        <v>161</v>
      </c>
      <c r="AU990" s="232" t="s">
        <v>83</v>
      </c>
      <c r="AV990" s="14" t="s">
        <v>83</v>
      </c>
      <c r="AW990" s="14" t="s">
        <v>36</v>
      </c>
      <c r="AX990" s="14" t="s">
        <v>81</v>
      </c>
      <c r="AY990" s="232" t="s">
        <v>152</v>
      </c>
    </row>
    <row r="991" spans="1:65" s="2" customFormat="1" ht="24" customHeight="1">
      <c r="A991" s="37"/>
      <c r="B991" s="38"/>
      <c r="C991" s="244" t="s">
        <v>1380</v>
      </c>
      <c r="D991" s="244" t="s">
        <v>365</v>
      </c>
      <c r="E991" s="245" t="s">
        <v>1381</v>
      </c>
      <c r="F991" s="246" t="s">
        <v>1382</v>
      </c>
      <c r="G991" s="247" t="s">
        <v>271</v>
      </c>
      <c r="H991" s="248">
        <v>9.9480000000000004</v>
      </c>
      <c r="I991" s="249"/>
      <c r="J991" s="250">
        <f>ROUND(I991*H991,2)</f>
        <v>0</v>
      </c>
      <c r="K991" s="246" t="s">
        <v>272</v>
      </c>
      <c r="L991" s="251"/>
      <c r="M991" s="252" t="s">
        <v>21</v>
      </c>
      <c r="N991" s="253" t="s">
        <v>45</v>
      </c>
      <c r="O991" s="68"/>
      <c r="P991" s="207">
        <f>O991*H991</f>
        <v>0</v>
      </c>
      <c r="Q991" s="207">
        <v>1.2999999999999999E-3</v>
      </c>
      <c r="R991" s="207">
        <f>Q991*H991</f>
        <v>1.29324E-2</v>
      </c>
      <c r="S991" s="207">
        <v>0</v>
      </c>
      <c r="T991" s="208">
        <f>S991*H991</f>
        <v>0</v>
      </c>
      <c r="U991" s="37"/>
      <c r="V991" s="37"/>
      <c r="W991" s="37"/>
      <c r="X991" s="37"/>
      <c r="Y991" s="37"/>
      <c r="Z991" s="37"/>
      <c r="AA991" s="37"/>
      <c r="AB991" s="37"/>
      <c r="AC991" s="37"/>
      <c r="AD991" s="37"/>
      <c r="AE991" s="37"/>
      <c r="AR991" s="209" t="s">
        <v>353</v>
      </c>
      <c r="AT991" s="209" t="s">
        <v>365</v>
      </c>
      <c r="AU991" s="209" t="s">
        <v>83</v>
      </c>
      <c r="AY991" s="19" t="s">
        <v>152</v>
      </c>
      <c r="BE991" s="210">
        <f>IF(N991="základní",J991,0)</f>
        <v>0</v>
      </c>
      <c r="BF991" s="210">
        <f>IF(N991="snížená",J991,0)</f>
        <v>0</v>
      </c>
      <c r="BG991" s="210">
        <f>IF(N991="zákl. přenesená",J991,0)</f>
        <v>0</v>
      </c>
      <c r="BH991" s="210">
        <f>IF(N991="sníž. přenesená",J991,0)</f>
        <v>0</v>
      </c>
      <c r="BI991" s="210">
        <f>IF(N991="nulová",J991,0)</f>
        <v>0</v>
      </c>
      <c r="BJ991" s="19" t="s">
        <v>81</v>
      </c>
      <c r="BK991" s="210">
        <f>ROUND(I991*H991,2)</f>
        <v>0</v>
      </c>
      <c r="BL991" s="19" t="s">
        <v>259</v>
      </c>
      <c r="BM991" s="209" t="s">
        <v>1383</v>
      </c>
    </row>
    <row r="992" spans="1:65" s="14" customFormat="1">
      <c r="B992" s="222"/>
      <c r="C992" s="223"/>
      <c r="D992" s="213" t="s">
        <v>161</v>
      </c>
      <c r="E992" s="224" t="s">
        <v>21</v>
      </c>
      <c r="F992" s="225" t="s">
        <v>1384</v>
      </c>
      <c r="G992" s="223"/>
      <c r="H992" s="226">
        <v>9.9480000000000004</v>
      </c>
      <c r="I992" s="227"/>
      <c r="J992" s="223"/>
      <c r="K992" s="223"/>
      <c r="L992" s="228"/>
      <c r="M992" s="229"/>
      <c r="N992" s="230"/>
      <c r="O992" s="230"/>
      <c r="P992" s="230"/>
      <c r="Q992" s="230"/>
      <c r="R992" s="230"/>
      <c r="S992" s="230"/>
      <c r="T992" s="231"/>
      <c r="AT992" s="232" t="s">
        <v>161</v>
      </c>
      <c r="AU992" s="232" t="s">
        <v>83</v>
      </c>
      <c r="AV992" s="14" t="s">
        <v>83</v>
      </c>
      <c r="AW992" s="14" t="s">
        <v>36</v>
      </c>
      <c r="AX992" s="14" t="s">
        <v>81</v>
      </c>
      <c r="AY992" s="232" t="s">
        <v>152</v>
      </c>
    </row>
    <row r="993" spans="1:65" s="2" customFormat="1" ht="36" customHeight="1">
      <c r="A993" s="37"/>
      <c r="B993" s="38"/>
      <c r="C993" s="198" t="s">
        <v>1385</v>
      </c>
      <c r="D993" s="198" t="s">
        <v>154</v>
      </c>
      <c r="E993" s="199" t="s">
        <v>1386</v>
      </c>
      <c r="F993" s="200" t="s">
        <v>1387</v>
      </c>
      <c r="G993" s="201" t="s">
        <v>212</v>
      </c>
      <c r="H993" s="202">
        <v>2</v>
      </c>
      <c r="I993" s="203"/>
      <c r="J993" s="204">
        <f>ROUND(I993*H993,2)</f>
        <v>0</v>
      </c>
      <c r="K993" s="200" t="s">
        <v>158</v>
      </c>
      <c r="L993" s="42"/>
      <c r="M993" s="205" t="s">
        <v>21</v>
      </c>
      <c r="N993" s="206" t="s">
        <v>45</v>
      </c>
      <c r="O993" s="68"/>
      <c r="P993" s="207">
        <f>O993*H993</f>
        <v>0</v>
      </c>
      <c r="Q993" s="207">
        <v>5.1999999999999995E-4</v>
      </c>
      <c r="R993" s="207">
        <f>Q993*H993</f>
        <v>1.0399999999999999E-3</v>
      </c>
      <c r="S993" s="207">
        <v>0</v>
      </c>
      <c r="T993" s="208">
        <f>S993*H993</f>
        <v>0</v>
      </c>
      <c r="U993" s="37"/>
      <c r="V993" s="37"/>
      <c r="W993" s="37"/>
      <c r="X993" s="37"/>
      <c r="Y993" s="37"/>
      <c r="Z993" s="37"/>
      <c r="AA993" s="37"/>
      <c r="AB993" s="37"/>
      <c r="AC993" s="37"/>
      <c r="AD993" s="37"/>
      <c r="AE993" s="37"/>
      <c r="AR993" s="209" t="s">
        <v>259</v>
      </c>
      <c r="AT993" s="209" t="s">
        <v>154</v>
      </c>
      <c r="AU993" s="209" t="s">
        <v>83</v>
      </c>
      <c r="AY993" s="19" t="s">
        <v>152</v>
      </c>
      <c r="BE993" s="210">
        <f>IF(N993="základní",J993,0)</f>
        <v>0</v>
      </c>
      <c r="BF993" s="210">
        <f>IF(N993="snížená",J993,0)</f>
        <v>0</v>
      </c>
      <c r="BG993" s="210">
        <f>IF(N993="zákl. přenesená",J993,0)</f>
        <v>0</v>
      </c>
      <c r="BH993" s="210">
        <f>IF(N993="sníž. přenesená",J993,0)</f>
        <v>0</v>
      </c>
      <c r="BI993" s="210">
        <f>IF(N993="nulová",J993,0)</f>
        <v>0</v>
      </c>
      <c r="BJ993" s="19" t="s">
        <v>81</v>
      </c>
      <c r="BK993" s="210">
        <f>ROUND(I993*H993,2)</f>
        <v>0</v>
      </c>
      <c r="BL993" s="19" t="s">
        <v>259</v>
      </c>
      <c r="BM993" s="209" t="s">
        <v>1388</v>
      </c>
    </row>
    <row r="994" spans="1:65" s="14" customFormat="1">
      <c r="B994" s="222"/>
      <c r="C994" s="223"/>
      <c r="D994" s="213" t="s">
        <v>161</v>
      </c>
      <c r="E994" s="224" t="s">
        <v>21</v>
      </c>
      <c r="F994" s="225" t="s">
        <v>1389</v>
      </c>
      <c r="G994" s="223"/>
      <c r="H994" s="226">
        <v>2</v>
      </c>
      <c r="I994" s="227"/>
      <c r="J994" s="223"/>
      <c r="K994" s="223"/>
      <c r="L994" s="228"/>
      <c r="M994" s="229"/>
      <c r="N994" s="230"/>
      <c r="O994" s="230"/>
      <c r="P994" s="230"/>
      <c r="Q994" s="230"/>
      <c r="R994" s="230"/>
      <c r="S994" s="230"/>
      <c r="T994" s="231"/>
      <c r="AT994" s="232" t="s">
        <v>161</v>
      </c>
      <c r="AU994" s="232" t="s">
        <v>83</v>
      </c>
      <c r="AV994" s="14" t="s">
        <v>83</v>
      </c>
      <c r="AW994" s="14" t="s">
        <v>36</v>
      </c>
      <c r="AX994" s="14" t="s">
        <v>81</v>
      </c>
      <c r="AY994" s="232" t="s">
        <v>152</v>
      </c>
    </row>
    <row r="995" spans="1:65" s="2" customFormat="1" ht="36" customHeight="1">
      <c r="A995" s="37"/>
      <c r="B995" s="38"/>
      <c r="C995" s="198" t="s">
        <v>1390</v>
      </c>
      <c r="D995" s="198" t="s">
        <v>154</v>
      </c>
      <c r="E995" s="199" t="s">
        <v>1391</v>
      </c>
      <c r="F995" s="200" t="s">
        <v>1392</v>
      </c>
      <c r="G995" s="201" t="s">
        <v>212</v>
      </c>
      <c r="H995" s="202">
        <v>1</v>
      </c>
      <c r="I995" s="203"/>
      <c r="J995" s="204">
        <f>ROUND(I995*H995,2)</f>
        <v>0</v>
      </c>
      <c r="K995" s="200" t="s">
        <v>272</v>
      </c>
      <c r="L995" s="42"/>
      <c r="M995" s="205" t="s">
        <v>21</v>
      </c>
      <c r="N995" s="206" t="s">
        <v>45</v>
      </c>
      <c r="O995" s="68"/>
      <c r="P995" s="207">
        <f>O995*H995</f>
        <v>0</v>
      </c>
      <c r="Q995" s="207">
        <v>0</v>
      </c>
      <c r="R995" s="207">
        <f>Q995*H995</f>
        <v>0</v>
      </c>
      <c r="S995" s="207">
        <v>0</v>
      </c>
      <c r="T995" s="208">
        <f>S995*H995</f>
        <v>0</v>
      </c>
      <c r="U995" s="37"/>
      <c r="V995" s="37"/>
      <c r="W995" s="37"/>
      <c r="X995" s="37"/>
      <c r="Y995" s="37"/>
      <c r="Z995" s="37"/>
      <c r="AA995" s="37"/>
      <c r="AB995" s="37"/>
      <c r="AC995" s="37"/>
      <c r="AD995" s="37"/>
      <c r="AE995" s="37"/>
      <c r="AR995" s="209" t="s">
        <v>259</v>
      </c>
      <c r="AT995" s="209" t="s">
        <v>154</v>
      </c>
      <c r="AU995" s="209" t="s">
        <v>83</v>
      </c>
      <c r="AY995" s="19" t="s">
        <v>152</v>
      </c>
      <c r="BE995" s="210">
        <f>IF(N995="základní",J995,0)</f>
        <v>0</v>
      </c>
      <c r="BF995" s="210">
        <f>IF(N995="snížená",J995,0)</f>
        <v>0</v>
      </c>
      <c r="BG995" s="210">
        <f>IF(N995="zákl. přenesená",J995,0)</f>
        <v>0</v>
      </c>
      <c r="BH995" s="210">
        <f>IF(N995="sníž. přenesená",J995,0)</f>
        <v>0</v>
      </c>
      <c r="BI995" s="210">
        <f>IF(N995="nulová",J995,0)</f>
        <v>0</v>
      </c>
      <c r="BJ995" s="19" t="s">
        <v>81</v>
      </c>
      <c r="BK995" s="210">
        <f>ROUND(I995*H995,2)</f>
        <v>0</v>
      </c>
      <c r="BL995" s="19" t="s">
        <v>259</v>
      </c>
      <c r="BM995" s="209" t="s">
        <v>1393</v>
      </c>
    </row>
    <row r="996" spans="1:65" s="14" customFormat="1">
      <c r="B996" s="222"/>
      <c r="C996" s="223"/>
      <c r="D996" s="213" t="s">
        <v>161</v>
      </c>
      <c r="E996" s="224" t="s">
        <v>21</v>
      </c>
      <c r="F996" s="225" t="s">
        <v>1394</v>
      </c>
      <c r="G996" s="223"/>
      <c r="H996" s="226">
        <v>1</v>
      </c>
      <c r="I996" s="227"/>
      <c r="J996" s="223"/>
      <c r="K996" s="223"/>
      <c r="L996" s="228"/>
      <c r="M996" s="229"/>
      <c r="N996" s="230"/>
      <c r="O996" s="230"/>
      <c r="P996" s="230"/>
      <c r="Q996" s="230"/>
      <c r="R996" s="230"/>
      <c r="S996" s="230"/>
      <c r="T996" s="231"/>
      <c r="AT996" s="232" t="s">
        <v>161</v>
      </c>
      <c r="AU996" s="232" t="s">
        <v>83</v>
      </c>
      <c r="AV996" s="14" t="s">
        <v>83</v>
      </c>
      <c r="AW996" s="14" t="s">
        <v>36</v>
      </c>
      <c r="AX996" s="14" t="s">
        <v>81</v>
      </c>
      <c r="AY996" s="232" t="s">
        <v>152</v>
      </c>
    </row>
    <row r="997" spans="1:65" s="13" customFormat="1">
      <c r="B997" s="211"/>
      <c r="C997" s="212"/>
      <c r="D997" s="213" t="s">
        <v>161</v>
      </c>
      <c r="E997" s="214" t="s">
        <v>21</v>
      </c>
      <c r="F997" s="215" t="s">
        <v>1395</v>
      </c>
      <c r="G997" s="212"/>
      <c r="H997" s="214" t="s">
        <v>21</v>
      </c>
      <c r="I997" s="216"/>
      <c r="J997" s="212"/>
      <c r="K997" s="212"/>
      <c r="L997" s="217"/>
      <c r="M997" s="218"/>
      <c r="N997" s="219"/>
      <c r="O997" s="219"/>
      <c r="P997" s="219"/>
      <c r="Q997" s="219"/>
      <c r="R997" s="219"/>
      <c r="S997" s="219"/>
      <c r="T997" s="220"/>
      <c r="AT997" s="221" t="s">
        <v>161</v>
      </c>
      <c r="AU997" s="221" t="s">
        <v>83</v>
      </c>
      <c r="AV997" s="13" t="s">
        <v>81</v>
      </c>
      <c r="AW997" s="13" t="s">
        <v>36</v>
      </c>
      <c r="AX997" s="13" t="s">
        <v>74</v>
      </c>
      <c r="AY997" s="221" t="s">
        <v>152</v>
      </c>
    </row>
    <row r="998" spans="1:65" s="13" customFormat="1" ht="22.5">
      <c r="B998" s="211"/>
      <c r="C998" s="212"/>
      <c r="D998" s="213" t="s">
        <v>161</v>
      </c>
      <c r="E998" s="214" t="s">
        <v>21</v>
      </c>
      <c r="F998" s="215" t="s">
        <v>1396</v>
      </c>
      <c r="G998" s="212"/>
      <c r="H998" s="214" t="s">
        <v>21</v>
      </c>
      <c r="I998" s="216"/>
      <c r="J998" s="212"/>
      <c r="K998" s="212"/>
      <c r="L998" s="217"/>
      <c r="M998" s="218"/>
      <c r="N998" s="219"/>
      <c r="O998" s="219"/>
      <c r="P998" s="219"/>
      <c r="Q998" s="219"/>
      <c r="R998" s="219"/>
      <c r="S998" s="219"/>
      <c r="T998" s="220"/>
      <c r="AT998" s="221" t="s">
        <v>161</v>
      </c>
      <c r="AU998" s="221" t="s">
        <v>83</v>
      </c>
      <c r="AV998" s="13" t="s">
        <v>81</v>
      </c>
      <c r="AW998" s="13" t="s">
        <v>36</v>
      </c>
      <c r="AX998" s="13" t="s">
        <v>74</v>
      </c>
      <c r="AY998" s="221" t="s">
        <v>152</v>
      </c>
    </row>
    <row r="999" spans="1:65" s="13" customFormat="1">
      <c r="B999" s="211"/>
      <c r="C999" s="212"/>
      <c r="D999" s="213" t="s">
        <v>161</v>
      </c>
      <c r="E999" s="214" t="s">
        <v>21</v>
      </c>
      <c r="F999" s="215" t="s">
        <v>1397</v>
      </c>
      <c r="G999" s="212"/>
      <c r="H999" s="214" t="s">
        <v>21</v>
      </c>
      <c r="I999" s="216"/>
      <c r="J999" s="212"/>
      <c r="K999" s="212"/>
      <c r="L999" s="217"/>
      <c r="M999" s="218"/>
      <c r="N999" s="219"/>
      <c r="O999" s="219"/>
      <c r="P999" s="219"/>
      <c r="Q999" s="219"/>
      <c r="R999" s="219"/>
      <c r="S999" s="219"/>
      <c r="T999" s="220"/>
      <c r="AT999" s="221" t="s">
        <v>161</v>
      </c>
      <c r="AU999" s="221" t="s">
        <v>83</v>
      </c>
      <c r="AV999" s="13" t="s">
        <v>81</v>
      </c>
      <c r="AW999" s="13" t="s">
        <v>36</v>
      </c>
      <c r="AX999" s="13" t="s">
        <v>74</v>
      </c>
      <c r="AY999" s="221" t="s">
        <v>152</v>
      </c>
    </row>
    <row r="1000" spans="1:65" s="13" customFormat="1">
      <c r="B1000" s="211"/>
      <c r="C1000" s="212"/>
      <c r="D1000" s="213" t="s">
        <v>161</v>
      </c>
      <c r="E1000" s="214" t="s">
        <v>21</v>
      </c>
      <c r="F1000" s="215" t="s">
        <v>1398</v>
      </c>
      <c r="G1000" s="212"/>
      <c r="H1000" s="214" t="s">
        <v>21</v>
      </c>
      <c r="I1000" s="216"/>
      <c r="J1000" s="212"/>
      <c r="K1000" s="212"/>
      <c r="L1000" s="217"/>
      <c r="M1000" s="218"/>
      <c r="N1000" s="219"/>
      <c r="O1000" s="219"/>
      <c r="P1000" s="219"/>
      <c r="Q1000" s="219"/>
      <c r="R1000" s="219"/>
      <c r="S1000" s="219"/>
      <c r="T1000" s="220"/>
      <c r="AT1000" s="221" t="s">
        <v>161</v>
      </c>
      <c r="AU1000" s="221" t="s">
        <v>83</v>
      </c>
      <c r="AV1000" s="13" t="s">
        <v>81</v>
      </c>
      <c r="AW1000" s="13" t="s">
        <v>36</v>
      </c>
      <c r="AX1000" s="13" t="s">
        <v>74</v>
      </c>
      <c r="AY1000" s="221" t="s">
        <v>152</v>
      </c>
    </row>
    <row r="1001" spans="1:65" s="13" customFormat="1">
      <c r="B1001" s="211"/>
      <c r="C1001" s="212"/>
      <c r="D1001" s="213" t="s">
        <v>161</v>
      </c>
      <c r="E1001" s="214" t="s">
        <v>21</v>
      </c>
      <c r="F1001" s="215" t="s">
        <v>1399</v>
      </c>
      <c r="G1001" s="212"/>
      <c r="H1001" s="214" t="s">
        <v>21</v>
      </c>
      <c r="I1001" s="216"/>
      <c r="J1001" s="212"/>
      <c r="K1001" s="212"/>
      <c r="L1001" s="217"/>
      <c r="M1001" s="218"/>
      <c r="N1001" s="219"/>
      <c r="O1001" s="219"/>
      <c r="P1001" s="219"/>
      <c r="Q1001" s="219"/>
      <c r="R1001" s="219"/>
      <c r="S1001" s="219"/>
      <c r="T1001" s="220"/>
      <c r="AT1001" s="221" t="s">
        <v>161</v>
      </c>
      <c r="AU1001" s="221" t="s">
        <v>83</v>
      </c>
      <c r="AV1001" s="13" t="s">
        <v>81</v>
      </c>
      <c r="AW1001" s="13" t="s">
        <v>36</v>
      </c>
      <c r="AX1001" s="13" t="s">
        <v>74</v>
      </c>
      <c r="AY1001" s="221" t="s">
        <v>152</v>
      </c>
    </row>
    <row r="1002" spans="1:65" s="2" customFormat="1" ht="36" customHeight="1">
      <c r="A1002" s="37"/>
      <c r="B1002" s="38"/>
      <c r="C1002" s="198" t="s">
        <v>1400</v>
      </c>
      <c r="D1002" s="198" t="s">
        <v>154</v>
      </c>
      <c r="E1002" s="199" t="s">
        <v>1401</v>
      </c>
      <c r="F1002" s="200" t="s">
        <v>1402</v>
      </c>
      <c r="G1002" s="201" t="s">
        <v>1084</v>
      </c>
      <c r="H1002" s="265"/>
      <c r="I1002" s="203"/>
      <c r="J1002" s="204">
        <f>ROUND(I1002*H1002,2)</f>
        <v>0</v>
      </c>
      <c r="K1002" s="200" t="s">
        <v>158</v>
      </c>
      <c r="L1002" s="42"/>
      <c r="M1002" s="205" t="s">
        <v>21</v>
      </c>
      <c r="N1002" s="206" t="s">
        <v>45</v>
      </c>
      <c r="O1002" s="68"/>
      <c r="P1002" s="207">
        <f>O1002*H1002</f>
        <v>0</v>
      </c>
      <c r="Q1002" s="207">
        <v>0</v>
      </c>
      <c r="R1002" s="207">
        <f>Q1002*H1002</f>
        <v>0</v>
      </c>
      <c r="S1002" s="207">
        <v>0</v>
      </c>
      <c r="T1002" s="208">
        <f>S1002*H1002</f>
        <v>0</v>
      </c>
      <c r="U1002" s="37"/>
      <c r="V1002" s="37"/>
      <c r="W1002" s="37"/>
      <c r="X1002" s="37"/>
      <c r="Y1002" s="37"/>
      <c r="Z1002" s="37"/>
      <c r="AA1002" s="37"/>
      <c r="AB1002" s="37"/>
      <c r="AC1002" s="37"/>
      <c r="AD1002" s="37"/>
      <c r="AE1002" s="37"/>
      <c r="AR1002" s="209" t="s">
        <v>259</v>
      </c>
      <c r="AT1002" s="209" t="s">
        <v>154</v>
      </c>
      <c r="AU1002" s="209" t="s">
        <v>83</v>
      </c>
      <c r="AY1002" s="19" t="s">
        <v>152</v>
      </c>
      <c r="BE1002" s="210">
        <f>IF(N1002="základní",J1002,0)</f>
        <v>0</v>
      </c>
      <c r="BF1002" s="210">
        <f>IF(N1002="snížená",J1002,0)</f>
        <v>0</v>
      </c>
      <c r="BG1002" s="210">
        <f>IF(N1002="zákl. přenesená",J1002,0)</f>
        <v>0</v>
      </c>
      <c r="BH1002" s="210">
        <f>IF(N1002="sníž. přenesená",J1002,0)</f>
        <v>0</v>
      </c>
      <c r="BI1002" s="210">
        <f>IF(N1002="nulová",J1002,0)</f>
        <v>0</v>
      </c>
      <c r="BJ1002" s="19" t="s">
        <v>81</v>
      </c>
      <c r="BK1002" s="210">
        <f>ROUND(I1002*H1002,2)</f>
        <v>0</v>
      </c>
      <c r="BL1002" s="19" t="s">
        <v>259</v>
      </c>
      <c r="BM1002" s="209" t="s">
        <v>1403</v>
      </c>
    </row>
    <row r="1003" spans="1:65" s="12" customFormat="1" ht="22.9" customHeight="1">
      <c r="B1003" s="182"/>
      <c r="C1003" s="183"/>
      <c r="D1003" s="184" t="s">
        <v>73</v>
      </c>
      <c r="E1003" s="196" t="s">
        <v>1404</v>
      </c>
      <c r="F1003" s="196" t="s">
        <v>1405</v>
      </c>
      <c r="G1003" s="183"/>
      <c r="H1003" s="183"/>
      <c r="I1003" s="186"/>
      <c r="J1003" s="197">
        <f>BK1003</f>
        <v>0</v>
      </c>
      <c r="K1003" s="183"/>
      <c r="L1003" s="188"/>
      <c r="M1003" s="189"/>
      <c r="N1003" s="190"/>
      <c r="O1003" s="190"/>
      <c r="P1003" s="191">
        <f>SUM(P1004:P1092)</f>
        <v>0</v>
      </c>
      <c r="Q1003" s="190"/>
      <c r="R1003" s="191">
        <f>SUM(R1004:R1092)</f>
        <v>13.846192670000001</v>
      </c>
      <c r="S1003" s="190"/>
      <c r="T1003" s="192">
        <f>SUM(T1004:T1092)</f>
        <v>0</v>
      </c>
      <c r="AR1003" s="193" t="s">
        <v>83</v>
      </c>
      <c r="AT1003" s="194" t="s">
        <v>73</v>
      </c>
      <c r="AU1003" s="194" t="s">
        <v>81</v>
      </c>
      <c r="AY1003" s="193" t="s">
        <v>152</v>
      </c>
      <c r="BK1003" s="195">
        <f>SUM(BK1004:BK1092)</f>
        <v>0</v>
      </c>
    </row>
    <row r="1004" spans="1:65" s="2" customFormat="1" ht="36" customHeight="1">
      <c r="A1004" s="37"/>
      <c r="B1004" s="38"/>
      <c r="C1004" s="198" t="s">
        <v>1406</v>
      </c>
      <c r="D1004" s="198" t="s">
        <v>154</v>
      </c>
      <c r="E1004" s="199" t="s">
        <v>1407</v>
      </c>
      <c r="F1004" s="200" t="s">
        <v>1408</v>
      </c>
      <c r="G1004" s="201" t="s">
        <v>157</v>
      </c>
      <c r="H1004" s="202">
        <v>4.7270000000000003</v>
      </c>
      <c r="I1004" s="203"/>
      <c r="J1004" s="204">
        <f>ROUND(I1004*H1004,2)</f>
        <v>0</v>
      </c>
      <c r="K1004" s="200" t="s">
        <v>158</v>
      </c>
      <c r="L1004" s="42"/>
      <c r="M1004" s="205" t="s">
        <v>21</v>
      </c>
      <c r="N1004" s="206" t="s">
        <v>45</v>
      </c>
      <c r="O1004" s="68"/>
      <c r="P1004" s="207">
        <f>O1004*H1004</f>
        <v>0</v>
      </c>
      <c r="Q1004" s="207">
        <v>1.89E-3</v>
      </c>
      <c r="R1004" s="207">
        <f>Q1004*H1004</f>
        <v>8.9340300000000008E-3</v>
      </c>
      <c r="S1004" s="207">
        <v>0</v>
      </c>
      <c r="T1004" s="208">
        <f>S1004*H1004</f>
        <v>0</v>
      </c>
      <c r="U1004" s="37"/>
      <c r="V1004" s="37"/>
      <c r="W1004" s="37"/>
      <c r="X1004" s="37"/>
      <c r="Y1004" s="37"/>
      <c r="Z1004" s="37"/>
      <c r="AA1004" s="37"/>
      <c r="AB1004" s="37"/>
      <c r="AC1004" s="37"/>
      <c r="AD1004" s="37"/>
      <c r="AE1004" s="37"/>
      <c r="AR1004" s="209" t="s">
        <v>259</v>
      </c>
      <c r="AT1004" s="209" t="s">
        <v>154</v>
      </c>
      <c r="AU1004" s="209" t="s">
        <v>83</v>
      </c>
      <c r="AY1004" s="19" t="s">
        <v>152</v>
      </c>
      <c r="BE1004" s="210">
        <f>IF(N1004="základní",J1004,0)</f>
        <v>0</v>
      </c>
      <c r="BF1004" s="210">
        <f>IF(N1004="snížená",J1004,0)</f>
        <v>0</v>
      </c>
      <c r="BG1004" s="210">
        <f>IF(N1004="zákl. přenesená",J1004,0)</f>
        <v>0</v>
      </c>
      <c r="BH1004" s="210">
        <f>IF(N1004="sníž. přenesená",J1004,0)</f>
        <v>0</v>
      </c>
      <c r="BI1004" s="210">
        <f>IF(N1004="nulová",J1004,0)</f>
        <v>0</v>
      </c>
      <c r="BJ1004" s="19" t="s">
        <v>81</v>
      </c>
      <c r="BK1004" s="210">
        <f>ROUND(I1004*H1004,2)</f>
        <v>0</v>
      </c>
      <c r="BL1004" s="19" t="s">
        <v>259</v>
      </c>
      <c r="BM1004" s="209" t="s">
        <v>1409</v>
      </c>
    </row>
    <row r="1005" spans="1:65" s="13" customFormat="1">
      <c r="B1005" s="211"/>
      <c r="C1005" s="212"/>
      <c r="D1005" s="213" t="s">
        <v>161</v>
      </c>
      <c r="E1005" s="214" t="s">
        <v>21</v>
      </c>
      <c r="F1005" s="215" t="s">
        <v>1410</v>
      </c>
      <c r="G1005" s="212"/>
      <c r="H1005" s="214" t="s">
        <v>21</v>
      </c>
      <c r="I1005" s="216"/>
      <c r="J1005" s="212"/>
      <c r="K1005" s="212"/>
      <c r="L1005" s="217"/>
      <c r="M1005" s="218"/>
      <c r="N1005" s="219"/>
      <c r="O1005" s="219"/>
      <c r="P1005" s="219"/>
      <c r="Q1005" s="219"/>
      <c r="R1005" s="219"/>
      <c r="S1005" s="219"/>
      <c r="T1005" s="220"/>
      <c r="AT1005" s="221" t="s">
        <v>161</v>
      </c>
      <c r="AU1005" s="221" t="s">
        <v>83</v>
      </c>
      <c r="AV1005" s="13" t="s">
        <v>81</v>
      </c>
      <c r="AW1005" s="13" t="s">
        <v>36</v>
      </c>
      <c r="AX1005" s="13" t="s">
        <v>74</v>
      </c>
      <c r="AY1005" s="221" t="s">
        <v>152</v>
      </c>
    </row>
    <row r="1006" spans="1:65" s="13" customFormat="1">
      <c r="B1006" s="211"/>
      <c r="C1006" s="212"/>
      <c r="D1006" s="213" t="s">
        <v>161</v>
      </c>
      <c r="E1006" s="214" t="s">
        <v>21</v>
      </c>
      <c r="F1006" s="215" t="s">
        <v>1092</v>
      </c>
      <c r="G1006" s="212"/>
      <c r="H1006" s="214" t="s">
        <v>21</v>
      </c>
      <c r="I1006" s="216"/>
      <c r="J1006" s="212"/>
      <c r="K1006" s="212"/>
      <c r="L1006" s="217"/>
      <c r="M1006" s="218"/>
      <c r="N1006" s="219"/>
      <c r="O1006" s="219"/>
      <c r="P1006" s="219"/>
      <c r="Q1006" s="219"/>
      <c r="R1006" s="219"/>
      <c r="S1006" s="219"/>
      <c r="T1006" s="220"/>
      <c r="AT1006" s="221" t="s">
        <v>161</v>
      </c>
      <c r="AU1006" s="221" t="s">
        <v>83</v>
      </c>
      <c r="AV1006" s="13" t="s">
        <v>81</v>
      </c>
      <c r="AW1006" s="13" t="s">
        <v>36</v>
      </c>
      <c r="AX1006" s="13" t="s">
        <v>74</v>
      </c>
      <c r="AY1006" s="221" t="s">
        <v>152</v>
      </c>
    </row>
    <row r="1007" spans="1:65" s="13" customFormat="1" ht="22.5">
      <c r="B1007" s="211"/>
      <c r="C1007" s="212"/>
      <c r="D1007" s="213" t="s">
        <v>161</v>
      </c>
      <c r="E1007" s="214" t="s">
        <v>21</v>
      </c>
      <c r="F1007" s="215" t="s">
        <v>1411</v>
      </c>
      <c r="G1007" s="212"/>
      <c r="H1007" s="214" t="s">
        <v>21</v>
      </c>
      <c r="I1007" s="216"/>
      <c r="J1007" s="212"/>
      <c r="K1007" s="212"/>
      <c r="L1007" s="217"/>
      <c r="M1007" s="218"/>
      <c r="N1007" s="219"/>
      <c r="O1007" s="219"/>
      <c r="P1007" s="219"/>
      <c r="Q1007" s="219"/>
      <c r="R1007" s="219"/>
      <c r="S1007" s="219"/>
      <c r="T1007" s="220"/>
      <c r="AT1007" s="221" t="s">
        <v>161</v>
      </c>
      <c r="AU1007" s="221" t="s">
        <v>83</v>
      </c>
      <c r="AV1007" s="13" t="s">
        <v>81</v>
      </c>
      <c r="AW1007" s="13" t="s">
        <v>36</v>
      </c>
      <c r="AX1007" s="13" t="s">
        <v>74</v>
      </c>
      <c r="AY1007" s="221" t="s">
        <v>152</v>
      </c>
    </row>
    <row r="1008" spans="1:65" s="14" customFormat="1">
      <c r="B1008" s="222"/>
      <c r="C1008" s="223"/>
      <c r="D1008" s="213" t="s">
        <v>161</v>
      </c>
      <c r="E1008" s="224" t="s">
        <v>21</v>
      </c>
      <c r="F1008" s="225" t="s">
        <v>1412</v>
      </c>
      <c r="G1008" s="223"/>
      <c r="H1008" s="226">
        <v>0.53900000000000003</v>
      </c>
      <c r="I1008" s="227"/>
      <c r="J1008" s="223"/>
      <c r="K1008" s="223"/>
      <c r="L1008" s="228"/>
      <c r="M1008" s="229"/>
      <c r="N1008" s="230"/>
      <c r="O1008" s="230"/>
      <c r="P1008" s="230"/>
      <c r="Q1008" s="230"/>
      <c r="R1008" s="230"/>
      <c r="S1008" s="230"/>
      <c r="T1008" s="231"/>
      <c r="AT1008" s="232" t="s">
        <v>161</v>
      </c>
      <c r="AU1008" s="232" t="s">
        <v>83</v>
      </c>
      <c r="AV1008" s="14" t="s">
        <v>83</v>
      </c>
      <c r="AW1008" s="14" t="s">
        <v>36</v>
      </c>
      <c r="AX1008" s="14" t="s">
        <v>74</v>
      </c>
      <c r="AY1008" s="232" t="s">
        <v>152</v>
      </c>
    </row>
    <row r="1009" spans="1:65" s="14" customFormat="1">
      <c r="B1009" s="222"/>
      <c r="C1009" s="223"/>
      <c r="D1009" s="213" t="s">
        <v>161</v>
      </c>
      <c r="E1009" s="224" t="s">
        <v>21</v>
      </c>
      <c r="F1009" s="225" t="s">
        <v>1413</v>
      </c>
      <c r="G1009" s="223"/>
      <c r="H1009" s="226">
        <v>0.68400000000000005</v>
      </c>
      <c r="I1009" s="227"/>
      <c r="J1009" s="223"/>
      <c r="K1009" s="223"/>
      <c r="L1009" s="228"/>
      <c r="M1009" s="229"/>
      <c r="N1009" s="230"/>
      <c r="O1009" s="230"/>
      <c r="P1009" s="230"/>
      <c r="Q1009" s="230"/>
      <c r="R1009" s="230"/>
      <c r="S1009" s="230"/>
      <c r="T1009" s="231"/>
      <c r="AT1009" s="232" t="s">
        <v>161</v>
      </c>
      <c r="AU1009" s="232" t="s">
        <v>83</v>
      </c>
      <c r="AV1009" s="14" t="s">
        <v>83</v>
      </c>
      <c r="AW1009" s="14" t="s">
        <v>36</v>
      </c>
      <c r="AX1009" s="14" t="s">
        <v>74</v>
      </c>
      <c r="AY1009" s="232" t="s">
        <v>152</v>
      </c>
    </row>
    <row r="1010" spans="1:65" s="13" customFormat="1">
      <c r="B1010" s="211"/>
      <c r="C1010" s="212"/>
      <c r="D1010" s="213" t="s">
        <v>161</v>
      </c>
      <c r="E1010" s="214" t="s">
        <v>21</v>
      </c>
      <c r="F1010" s="215" t="s">
        <v>1414</v>
      </c>
      <c r="G1010" s="212"/>
      <c r="H1010" s="214" t="s">
        <v>21</v>
      </c>
      <c r="I1010" s="216"/>
      <c r="J1010" s="212"/>
      <c r="K1010" s="212"/>
      <c r="L1010" s="217"/>
      <c r="M1010" s="218"/>
      <c r="N1010" s="219"/>
      <c r="O1010" s="219"/>
      <c r="P1010" s="219"/>
      <c r="Q1010" s="219"/>
      <c r="R1010" s="219"/>
      <c r="S1010" s="219"/>
      <c r="T1010" s="220"/>
      <c r="AT1010" s="221" t="s">
        <v>161</v>
      </c>
      <c r="AU1010" s="221" t="s">
        <v>83</v>
      </c>
      <c r="AV1010" s="13" t="s">
        <v>81</v>
      </c>
      <c r="AW1010" s="13" t="s">
        <v>36</v>
      </c>
      <c r="AX1010" s="13" t="s">
        <v>74</v>
      </c>
      <c r="AY1010" s="221" t="s">
        <v>152</v>
      </c>
    </row>
    <row r="1011" spans="1:65" s="14" customFormat="1">
      <c r="B1011" s="222"/>
      <c r="C1011" s="223"/>
      <c r="D1011" s="213" t="s">
        <v>161</v>
      </c>
      <c r="E1011" s="224" t="s">
        <v>21</v>
      </c>
      <c r="F1011" s="225" t="s">
        <v>1415</v>
      </c>
      <c r="G1011" s="223"/>
      <c r="H1011" s="226">
        <v>1.444</v>
      </c>
      <c r="I1011" s="227"/>
      <c r="J1011" s="223"/>
      <c r="K1011" s="223"/>
      <c r="L1011" s="228"/>
      <c r="M1011" s="229"/>
      <c r="N1011" s="230"/>
      <c r="O1011" s="230"/>
      <c r="P1011" s="230"/>
      <c r="Q1011" s="230"/>
      <c r="R1011" s="230"/>
      <c r="S1011" s="230"/>
      <c r="T1011" s="231"/>
      <c r="AT1011" s="232" t="s">
        <v>161</v>
      </c>
      <c r="AU1011" s="232" t="s">
        <v>83</v>
      </c>
      <c r="AV1011" s="14" t="s">
        <v>83</v>
      </c>
      <c r="AW1011" s="14" t="s">
        <v>36</v>
      </c>
      <c r="AX1011" s="14" t="s">
        <v>74</v>
      </c>
      <c r="AY1011" s="232" t="s">
        <v>152</v>
      </c>
    </row>
    <row r="1012" spans="1:65" s="13" customFormat="1">
      <c r="B1012" s="211"/>
      <c r="C1012" s="212"/>
      <c r="D1012" s="213" t="s">
        <v>161</v>
      </c>
      <c r="E1012" s="214" t="s">
        <v>21</v>
      </c>
      <c r="F1012" s="215" t="s">
        <v>1416</v>
      </c>
      <c r="G1012" s="212"/>
      <c r="H1012" s="214" t="s">
        <v>21</v>
      </c>
      <c r="I1012" s="216"/>
      <c r="J1012" s="212"/>
      <c r="K1012" s="212"/>
      <c r="L1012" s="217"/>
      <c r="M1012" s="218"/>
      <c r="N1012" s="219"/>
      <c r="O1012" s="219"/>
      <c r="P1012" s="219"/>
      <c r="Q1012" s="219"/>
      <c r="R1012" s="219"/>
      <c r="S1012" s="219"/>
      <c r="T1012" s="220"/>
      <c r="AT1012" s="221" t="s">
        <v>161</v>
      </c>
      <c r="AU1012" s="221" t="s">
        <v>83</v>
      </c>
      <c r="AV1012" s="13" t="s">
        <v>81</v>
      </c>
      <c r="AW1012" s="13" t="s">
        <v>36</v>
      </c>
      <c r="AX1012" s="13" t="s">
        <v>74</v>
      </c>
      <c r="AY1012" s="221" t="s">
        <v>152</v>
      </c>
    </row>
    <row r="1013" spans="1:65" s="14" customFormat="1">
      <c r="B1013" s="222"/>
      <c r="C1013" s="223"/>
      <c r="D1013" s="213" t="s">
        <v>161</v>
      </c>
      <c r="E1013" s="224" t="s">
        <v>21</v>
      </c>
      <c r="F1013" s="225" t="s">
        <v>1417</v>
      </c>
      <c r="G1013" s="223"/>
      <c r="H1013" s="226">
        <v>1.835</v>
      </c>
      <c r="I1013" s="227"/>
      <c r="J1013" s="223"/>
      <c r="K1013" s="223"/>
      <c r="L1013" s="228"/>
      <c r="M1013" s="229"/>
      <c r="N1013" s="230"/>
      <c r="O1013" s="230"/>
      <c r="P1013" s="230"/>
      <c r="Q1013" s="230"/>
      <c r="R1013" s="230"/>
      <c r="S1013" s="230"/>
      <c r="T1013" s="231"/>
      <c r="AT1013" s="232" t="s">
        <v>161</v>
      </c>
      <c r="AU1013" s="232" t="s">
        <v>83</v>
      </c>
      <c r="AV1013" s="14" t="s">
        <v>83</v>
      </c>
      <c r="AW1013" s="14" t="s">
        <v>36</v>
      </c>
      <c r="AX1013" s="14" t="s">
        <v>74</v>
      </c>
      <c r="AY1013" s="232" t="s">
        <v>152</v>
      </c>
    </row>
    <row r="1014" spans="1:65" s="15" customFormat="1">
      <c r="B1014" s="233"/>
      <c r="C1014" s="234"/>
      <c r="D1014" s="213" t="s">
        <v>161</v>
      </c>
      <c r="E1014" s="235" t="s">
        <v>21</v>
      </c>
      <c r="F1014" s="236" t="s">
        <v>184</v>
      </c>
      <c r="G1014" s="234"/>
      <c r="H1014" s="237">
        <v>4.5019999999999998</v>
      </c>
      <c r="I1014" s="238"/>
      <c r="J1014" s="234"/>
      <c r="K1014" s="234"/>
      <c r="L1014" s="239"/>
      <c r="M1014" s="240"/>
      <c r="N1014" s="241"/>
      <c r="O1014" s="241"/>
      <c r="P1014" s="241"/>
      <c r="Q1014" s="241"/>
      <c r="R1014" s="241"/>
      <c r="S1014" s="241"/>
      <c r="T1014" s="242"/>
      <c r="AT1014" s="243" t="s">
        <v>161</v>
      </c>
      <c r="AU1014" s="243" t="s">
        <v>83</v>
      </c>
      <c r="AV1014" s="15" t="s">
        <v>159</v>
      </c>
      <c r="AW1014" s="15" t="s">
        <v>36</v>
      </c>
      <c r="AX1014" s="15" t="s">
        <v>81</v>
      </c>
      <c r="AY1014" s="243" t="s">
        <v>152</v>
      </c>
    </row>
    <row r="1015" spans="1:65" s="14" customFormat="1">
      <c r="B1015" s="222"/>
      <c r="C1015" s="223"/>
      <c r="D1015" s="213" t="s">
        <v>161</v>
      </c>
      <c r="E1015" s="223"/>
      <c r="F1015" s="225" t="s">
        <v>1418</v>
      </c>
      <c r="G1015" s="223"/>
      <c r="H1015" s="226">
        <v>4.7270000000000003</v>
      </c>
      <c r="I1015" s="227"/>
      <c r="J1015" s="223"/>
      <c r="K1015" s="223"/>
      <c r="L1015" s="228"/>
      <c r="M1015" s="229"/>
      <c r="N1015" s="230"/>
      <c r="O1015" s="230"/>
      <c r="P1015" s="230"/>
      <c r="Q1015" s="230"/>
      <c r="R1015" s="230"/>
      <c r="S1015" s="230"/>
      <c r="T1015" s="231"/>
      <c r="AT1015" s="232" t="s">
        <v>161</v>
      </c>
      <c r="AU1015" s="232" t="s">
        <v>83</v>
      </c>
      <c r="AV1015" s="14" t="s">
        <v>83</v>
      </c>
      <c r="AW1015" s="14" t="s">
        <v>4</v>
      </c>
      <c r="AX1015" s="14" t="s">
        <v>81</v>
      </c>
      <c r="AY1015" s="232" t="s">
        <v>152</v>
      </c>
    </row>
    <row r="1016" spans="1:65" s="2" customFormat="1" ht="36" customHeight="1">
      <c r="A1016" s="37"/>
      <c r="B1016" s="38"/>
      <c r="C1016" s="198" t="s">
        <v>1419</v>
      </c>
      <c r="D1016" s="198" t="s">
        <v>154</v>
      </c>
      <c r="E1016" s="199" t="s">
        <v>1420</v>
      </c>
      <c r="F1016" s="200" t="s">
        <v>1421</v>
      </c>
      <c r="G1016" s="201" t="s">
        <v>212</v>
      </c>
      <c r="H1016" s="202">
        <v>16</v>
      </c>
      <c r="I1016" s="203"/>
      <c r="J1016" s="204">
        <f>ROUND(I1016*H1016,2)</f>
        <v>0</v>
      </c>
      <c r="K1016" s="200" t="s">
        <v>158</v>
      </c>
      <c r="L1016" s="42"/>
      <c r="M1016" s="205" t="s">
        <v>21</v>
      </c>
      <c r="N1016" s="206" t="s">
        <v>45</v>
      </c>
      <c r="O1016" s="68"/>
      <c r="P1016" s="207">
        <f>O1016*H1016</f>
        <v>0</v>
      </c>
      <c r="Q1016" s="207">
        <v>0</v>
      </c>
      <c r="R1016" s="207">
        <f>Q1016*H1016</f>
        <v>0</v>
      </c>
      <c r="S1016" s="207">
        <v>0</v>
      </c>
      <c r="T1016" s="208">
        <f>S1016*H1016</f>
        <v>0</v>
      </c>
      <c r="U1016" s="37"/>
      <c r="V1016" s="37"/>
      <c r="W1016" s="37"/>
      <c r="X1016" s="37"/>
      <c r="Y1016" s="37"/>
      <c r="Z1016" s="37"/>
      <c r="AA1016" s="37"/>
      <c r="AB1016" s="37"/>
      <c r="AC1016" s="37"/>
      <c r="AD1016" s="37"/>
      <c r="AE1016" s="37"/>
      <c r="AR1016" s="209" t="s">
        <v>259</v>
      </c>
      <c r="AT1016" s="209" t="s">
        <v>154</v>
      </c>
      <c r="AU1016" s="209" t="s">
        <v>83</v>
      </c>
      <c r="AY1016" s="19" t="s">
        <v>152</v>
      </c>
      <c r="BE1016" s="210">
        <f>IF(N1016="základní",J1016,0)</f>
        <v>0</v>
      </c>
      <c r="BF1016" s="210">
        <f>IF(N1016="snížená",J1016,0)</f>
        <v>0</v>
      </c>
      <c r="BG1016" s="210">
        <f>IF(N1016="zákl. přenesená",J1016,0)</f>
        <v>0</v>
      </c>
      <c r="BH1016" s="210">
        <f>IF(N1016="sníž. přenesená",J1016,0)</f>
        <v>0</v>
      </c>
      <c r="BI1016" s="210">
        <f>IF(N1016="nulová",J1016,0)</f>
        <v>0</v>
      </c>
      <c r="BJ1016" s="19" t="s">
        <v>81</v>
      </c>
      <c r="BK1016" s="210">
        <f>ROUND(I1016*H1016,2)</f>
        <v>0</v>
      </c>
      <c r="BL1016" s="19" t="s">
        <v>259</v>
      </c>
      <c r="BM1016" s="209" t="s">
        <v>1422</v>
      </c>
    </row>
    <row r="1017" spans="1:65" s="13" customFormat="1">
      <c r="B1017" s="211"/>
      <c r="C1017" s="212"/>
      <c r="D1017" s="213" t="s">
        <v>161</v>
      </c>
      <c r="E1017" s="214" t="s">
        <v>21</v>
      </c>
      <c r="F1017" s="215" t="s">
        <v>1423</v>
      </c>
      <c r="G1017" s="212"/>
      <c r="H1017" s="214" t="s">
        <v>21</v>
      </c>
      <c r="I1017" s="216"/>
      <c r="J1017" s="212"/>
      <c r="K1017" s="212"/>
      <c r="L1017" s="217"/>
      <c r="M1017" s="218"/>
      <c r="N1017" s="219"/>
      <c r="O1017" s="219"/>
      <c r="P1017" s="219"/>
      <c r="Q1017" s="219"/>
      <c r="R1017" s="219"/>
      <c r="S1017" s="219"/>
      <c r="T1017" s="220"/>
      <c r="AT1017" s="221" t="s">
        <v>161</v>
      </c>
      <c r="AU1017" s="221" t="s">
        <v>83</v>
      </c>
      <c r="AV1017" s="13" t="s">
        <v>81</v>
      </c>
      <c r="AW1017" s="13" t="s">
        <v>36</v>
      </c>
      <c r="AX1017" s="13" t="s">
        <v>74</v>
      </c>
      <c r="AY1017" s="221" t="s">
        <v>152</v>
      </c>
    </row>
    <row r="1018" spans="1:65" s="14" customFormat="1">
      <c r="B1018" s="222"/>
      <c r="C1018" s="223"/>
      <c r="D1018" s="213" t="s">
        <v>161</v>
      </c>
      <c r="E1018" s="224" t="s">
        <v>21</v>
      </c>
      <c r="F1018" s="225" t="s">
        <v>1424</v>
      </c>
      <c r="G1018" s="223"/>
      <c r="H1018" s="226">
        <v>16</v>
      </c>
      <c r="I1018" s="227"/>
      <c r="J1018" s="223"/>
      <c r="K1018" s="223"/>
      <c r="L1018" s="228"/>
      <c r="M1018" s="229"/>
      <c r="N1018" s="230"/>
      <c r="O1018" s="230"/>
      <c r="P1018" s="230"/>
      <c r="Q1018" s="230"/>
      <c r="R1018" s="230"/>
      <c r="S1018" s="230"/>
      <c r="T1018" s="231"/>
      <c r="AT1018" s="232" t="s">
        <v>161</v>
      </c>
      <c r="AU1018" s="232" t="s">
        <v>83</v>
      </c>
      <c r="AV1018" s="14" t="s">
        <v>83</v>
      </c>
      <c r="AW1018" s="14" t="s">
        <v>36</v>
      </c>
      <c r="AX1018" s="14" t="s">
        <v>81</v>
      </c>
      <c r="AY1018" s="232" t="s">
        <v>152</v>
      </c>
    </row>
    <row r="1019" spans="1:65" s="2" customFormat="1" ht="16.5" customHeight="1">
      <c r="A1019" s="37"/>
      <c r="B1019" s="38"/>
      <c r="C1019" s="244" t="s">
        <v>1425</v>
      </c>
      <c r="D1019" s="244" t="s">
        <v>365</v>
      </c>
      <c r="E1019" s="245" t="s">
        <v>1426</v>
      </c>
      <c r="F1019" s="246" t="s">
        <v>1427</v>
      </c>
      <c r="G1019" s="247" t="s">
        <v>271</v>
      </c>
      <c r="H1019" s="248">
        <v>2.4</v>
      </c>
      <c r="I1019" s="249"/>
      <c r="J1019" s="250">
        <f>ROUND(I1019*H1019,2)</f>
        <v>0</v>
      </c>
      <c r="K1019" s="246" t="s">
        <v>158</v>
      </c>
      <c r="L1019" s="251"/>
      <c r="M1019" s="252" t="s">
        <v>21</v>
      </c>
      <c r="N1019" s="253" t="s">
        <v>45</v>
      </c>
      <c r="O1019" s="68"/>
      <c r="P1019" s="207">
        <f>O1019*H1019</f>
        <v>0</v>
      </c>
      <c r="Q1019" s="207">
        <v>7.7999999999999999E-4</v>
      </c>
      <c r="R1019" s="207">
        <f>Q1019*H1019</f>
        <v>1.872E-3</v>
      </c>
      <c r="S1019" s="207">
        <v>0</v>
      </c>
      <c r="T1019" s="208">
        <f>S1019*H1019</f>
        <v>0</v>
      </c>
      <c r="U1019" s="37"/>
      <c r="V1019" s="37"/>
      <c r="W1019" s="37"/>
      <c r="X1019" s="37"/>
      <c r="Y1019" s="37"/>
      <c r="Z1019" s="37"/>
      <c r="AA1019" s="37"/>
      <c r="AB1019" s="37"/>
      <c r="AC1019" s="37"/>
      <c r="AD1019" s="37"/>
      <c r="AE1019" s="37"/>
      <c r="AR1019" s="209" t="s">
        <v>353</v>
      </c>
      <c r="AT1019" s="209" t="s">
        <v>365</v>
      </c>
      <c r="AU1019" s="209" t="s">
        <v>83</v>
      </c>
      <c r="AY1019" s="19" t="s">
        <v>152</v>
      </c>
      <c r="BE1019" s="210">
        <f>IF(N1019="základní",J1019,0)</f>
        <v>0</v>
      </c>
      <c r="BF1019" s="210">
        <f>IF(N1019="snížená",J1019,0)</f>
        <v>0</v>
      </c>
      <c r="BG1019" s="210">
        <f>IF(N1019="zákl. přenesená",J1019,0)</f>
        <v>0</v>
      </c>
      <c r="BH1019" s="210">
        <f>IF(N1019="sníž. přenesená",J1019,0)</f>
        <v>0</v>
      </c>
      <c r="BI1019" s="210">
        <f>IF(N1019="nulová",J1019,0)</f>
        <v>0</v>
      </c>
      <c r="BJ1019" s="19" t="s">
        <v>81</v>
      </c>
      <c r="BK1019" s="210">
        <f>ROUND(I1019*H1019,2)</f>
        <v>0</v>
      </c>
      <c r="BL1019" s="19" t="s">
        <v>259</v>
      </c>
      <c r="BM1019" s="209" t="s">
        <v>1428</v>
      </c>
    </row>
    <row r="1020" spans="1:65" s="14" customFormat="1">
      <c r="B1020" s="222"/>
      <c r="C1020" s="223"/>
      <c r="D1020" s="213" t="s">
        <v>161</v>
      </c>
      <c r="E1020" s="224" t="s">
        <v>21</v>
      </c>
      <c r="F1020" s="225" t="s">
        <v>1429</v>
      </c>
      <c r="G1020" s="223"/>
      <c r="H1020" s="226">
        <v>2.4</v>
      </c>
      <c r="I1020" s="227"/>
      <c r="J1020" s="223"/>
      <c r="K1020" s="223"/>
      <c r="L1020" s="228"/>
      <c r="M1020" s="229"/>
      <c r="N1020" s="230"/>
      <c r="O1020" s="230"/>
      <c r="P1020" s="230"/>
      <c r="Q1020" s="230"/>
      <c r="R1020" s="230"/>
      <c r="S1020" s="230"/>
      <c r="T1020" s="231"/>
      <c r="AT1020" s="232" t="s">
        <v>161</v>
      </c>
      <c r="AU1020" s="232" t="s">
        <v>83</v>
      </c>
      <c r="AV1020" s="14" t="s">
        <v>83</v>
      </c>
      <c r="AW1020" s="14" t="s">
        <v>36</v>
      </c>
      <c r="AX1020" s="14" t="s">
        <v>81</v>
      </c>
      <c r="AY1020" s="232" t="s">
        <v>152</v>
      </c>
    </row>
    <row r="1021" spans="1:65" s="2" customFormat="1" ht="36" customHeight="1">
      <c r="A1021" s="37"/>
      <c r="B1021" s="38"/>
      <c r="C1021" s="198" t="s">
        <v>1430</v>
      </c>
      <c r="D1021" s="198" t="s">
        <v>154</v>
      </c>
      <c r="E1021" s="199" t="s">
        <v>1431</v>
      </c>
      <c r="F1021" s="200" t="s">
        <v>1432</v>
      </c>
      <c r="G1021" s="201" t="s">
        <v>1433</v>
      </c>
      <c r="H1021" s="202">
        <v>43.372999999999998</v>
      </c>
      <c r="I1021" s="203"/>
      <c r="J1021" s="204">
        <f>ROUND(I1021*H1021,2)</f>
        <v>0</v>
      </c>
      <c r="K1021" s="200" t="s">
        <v>158</v>
      </c>
      <c r="L1021" s="42"/>
      <c r="M1021" s="205" t="s">
        <v>21</v>
      </c>
      <c r="N1021" s="206" t="s">
        <v>45</v>
      </c>
      <c r="O1021" s="68"/>
      <c r="P1021" s="207">
        <f>O1021*H1021</f>
        <v>0</v>
      </c>
      <c r="Q1021" s="207">
        <v>0</v>
      </c>
      <c r="R1021" s="207">
        <f>Q1021*H1021</f>
        <v>0</v>
      </c>
      <c r="S1021" s="207">
        <v>0</v>
      </c>
      <c r="T1021" s="208">
        <f>S1021*H1021</f>
        <v>0</v>
      </c>
      <c r="U1021" s="37"/>
      <c r="V1021" s="37"/>
      <c r="W1021" s="37"/>
      <c r="X1021" s="37"/>
      <c r="Y1021" s="37"/>
      <c r="Z1021" s="37"/>
      <c r="AA1021" s="37"/>
      <c r="AB1021" s="37"/>
      <c r="AC1021" s="37"/>
      <c r="AD1021" s="37"/>
      <c r="AE1021" s="37"/>
      <c r="AR1021" s="209" t="s">
        <v>259</v>
      </c>
      <c r="AT1021" s="209" t="s">
        <v>154</v>
      </c>
      <c r="AU1021" s="209" t="s">
        <v>83</v>
      </c>
      <c r="AY1021" s="19" t="s">
        <v>152</v>
      </c>
      <c r="BE1021" s="210">
        <f>IF(N1021="základní",J1021,0)</f>
        <v>0</v>
      </c>
      <c r="BF1021" s="210">
        <f>IF(N1021="snížená",J1021,0)</f>
        <v>0</v>
      </c>
      <c r="BG1021" s="210">
        <f>IF(N1021="zákl. přenesená",J1021,0)</f>
        <v>0</v>
      </c>
      <c r="BH1021" s="210">
        <f>IF(N1021="sníž. přenesená",J1021,0)</f>
        <v>0</v>
      </c>
      <c r="BI1021" s="210">
        <f>IF(N1021="nulová",J1021,0)</f>
        <v>0</v>
      </c>
      <c r="BJ1021" s="19" t="s">
        <v>81</v>
      </c>
      <c r="BK1021" s="210">
        <f>ROUND(I1021*H1021,2)</f>
        <v>0</v>
      </c>
      <c r="BL1021" s="19" t="s">
        <v>259</v>
      </c>
      <c r="BM1021" s="209" t="s">
        <v>1434</v>
      </c>
    </row>
    <row r="1022" spans="1:65" s="13" customFormat="1">
      <c r="B1022" s="211"/>
      <c r="C1022" s="212"/>
      <c r="D1022" s="213" t="s">
        <v>161</v>
      </c>
      <c r="E1022" s="214" t="s">
        <v>21</v>
      </c>
      <c r="F1022" s="215" t="s">
        <v>1092</v>
      </c>
      <c r="G1022" s="212"/>
      <c r="H1022" s="214" t="s">
        <v>21</v>
      </c>
      <c r="I1022" s="216"/>
      <c r="J1022" s="212"/>
      <c r="K1022" s="212"/>
      <c r="L1022" s="217"/>
      <c r="M1022" s="218"/>
      <c r="N1022" s="219"/>
      <c r="O1022" s="219"/>
      <c r="P1022" s="219"/>
      <c r="Q1022" s="219"/>
      <c r="R1022" s="219"/>
      <c r="S1022" s="219"/>
      <c r="T1022" s="220"/>
      <c r="AT1022" s="221" t="s">
        <v>161</v>
      </c>
      <c r="AU1022" s="221" t="s">
        <v>83</v>
      </c>
      <c r="AV1022" s="13" t="s">
        <v>81</v>
      </c>
      <c r="AW1022" s="13" t="s">
        <v>36</v>
      </c>
      <c r="AX1022" s="13" t="s">
        <v>74</v>
      </c>
      <c r="AY1022" s="221" t="s">
        <v>152</v>
      </c>
    </row>
    <row r="1023" spans="1:65" s="13" customFormat="1" ht="22.5">
      <c r="B1023" s="211"/>
      <c r="C1023" s="212"/>
      <c r="D1023" s="213" t="s">
        <v>161</v>
      </c>
      <c r="E1023" s="214" t="s">
        <v>21</v>
      </c>
      <c r="F1023" s="215" t="s">
        <v>1435</v>
      </c>
      <c r="G1023" s="212"/>
      <c r="H1023" s="214" t="s">
        <v>21</v>
      </c>
      <c r="I1023" s="216"/>
      <c r="J1023" s="212"/>
      <c r="K1023" s="212"/>
      <c r="L1023" s="217"/>
      <c r="M1023" s="218"/>
      <c r="N1023" s="219"/>
      <c r="O1023" s="219"/>
      <c r="P1023" s="219"/>
      <c r="Q1023" s="219"/>
      <c r="R1023" s="219"/>
      <c r="S1023" s="219"/>
      <c r="T1023" s="220"/>
      <c r="AT1023" s="221" t="s">
        <v>161</v>
      </c>
      <c r="AU1023" s="221" t="s">
        <v>83</v>
      </c>
      <c r="AV1023" s="13" t="s">
        <v>81</v>
      </c>
      <c r="AW1023" s="13" t="s">
        <v>36</v>
      </c>
      <c r="AX1023" s="13" t="s">
        <v>74</v>
      </c>
      <c r="AY1023" s="221" t="s">
        <v>152</v>
      </c>
    </row>
    <row r="1024" spans="1:65" s="14" customFormat="1">
      <c r="B1024" s="222"/>
      <c r="C1024" s="223"/>
      <c r="D1024" s="213" t="s">
        <v>161</v>
      </c>
      <c r="E1024" s="224" t="s">
        <v>21</v>
      </c>
      <c r="F1024" s="225" t="s">
        <v>1436</v>
      </c>
      <c r="G1024" s="223"/>
      <c r="H1024" s="226">
        <v>43.372999999999998</v>
      </c>
      <c r="I1024" s="227"/>
      <c r="J1024" s="223"/>
      <c r="K1024" s="223"/>
      <c r="L1024" s="228"/>
      <c r="M1024" s="229"/>
      <c r="N1024" s="230"/>
      <c r="O1024" s="230"/>
      <c r="P1024" s="230"/>
      <c r="Q1024" s="230"/>
      <c r="R1024" s="230"/>
      <c r="S1024" s="230"/>
      <c r="T1024" s="231"/>
      <c r="AT1024" s="232" t="s">
        <v>161</v>
      </c>
      <c r="AU1024" s="232" t="s">
        <v>83</v>
      </c>
      <c r="AV1024" s="14" t="s">
        <v>83</v>
      </c>
      <c r="AW1024" s="14" t="s">
        <v>36</v>
      </c>
      <c r="AX1024" s="14" t="s">
        <v>81</v>
      </c>
      <c r="AY1024" s="232" t="s">
        <v>152</v>
      </c>
    </row>
    <row r="1025" spans="1:65" s="2" customFormat="1" ht="16.5" customHeight="1">
      <c r="A1025" s="37"/>
      <c r="B1025" s="38"/>
      <c r="C1025" s="244" t="s">
        <v>1437</v>
      </c>
      <c r="D1025" s="244" t="s">
        <v>365</v>
      </c>
      <c r="E1025" s="245" t="s">
        <v>1438</v>
      </c>
      <c r="F1025" s="246" t="s">
        <v>1439</v>
      </c>
      <c r="G1025" s="247" t="s">
        <v>199</v>
      </c>
      <c r="H1025" s="248">
        <v>5.3999999999999999E-2</v>
      </c>
      <c r="I1025" s="249"/>
      <c r="J1025" s="250">
        <f>ROUND(I1025*H1025,2)</f>
        <v>0</v>
      </c>
      <c r="K1025" s="246" t="s">
        <v>272</v>
      </c>
      <c r="L1025" s="251"/>
      <c r="M1025" s="252" t="s">
        <v>21</v>
      </c>
      <c r="N1025" s="253" t="s">
        <v>45</v>
      </c>
      <c r="O1025" s="68"/>
      <c r="P1025" s="207">
        <f>O1025*H1025</f>
        <v>0</v>
      </c>
      <c r="Q1025" s="207">
        <v>1</v>
      </c>
      <c r="R1025" s="207">
        <f>Q1025*H1025</f>
        <v>5.3999999999999999E-2</v>
      </c>
      <c r="S1025" s="207">
        <v>0</v>
      </c>
      <c r="T1025" s="208">
        <f>S1025*H1025</f>
        <v>0</v>
      </c>
      <c r="U1025" s="37"/>
      <c r="V1025" s="37"/>
      <c r="W1025" s="37"/>
      <c r="X1025" s="37"/>
      <c r="Y1025" s="37"/>
      <c r="Z1025" s="37"/>
      <c r="AA1025" s="37"/>
      <c r="AB1025" s="37"/>
      <c r="AC1025" s="37"/>
      <c r="AD1025" s="37"/>
      <c r="AE1025" s="37"/>
      <c r="AR1025" s="209" t="s">
        <v>353</v>
      </c>
      <c r="AT1025" s="209" t="s">
        <v>365</v>
      </c>
      <c r="AU1025" s="209" t="s">
        <v>83</v>
      </c>
      <c r="AY1025" s="19" t="s">
        <v>152</v>
      </c>
      <c r="BE1025" s="210">
        <f>IF(N1025="základní",J1025,0)</f>
        <v>0</v>
      </c>
      <c r="BF1025" s="210">
        <f>IF(N1025="snížená",J1025,0)</f>
        <v>0</v>
      </c>
      <c r="BG1025" s="210">
        <f>IF(N1025="zákl. přenesená",J1025,0)</f>
        <v>0</v>
      </c>
      <c r="BH1025" s="210">
        <f>IF(N1025="sníž. přenesená",J1025,0)</f>
        <v>0</v>
      </c>
      <c r="BI1025" s="210">
        <f>IF(N1025="nulová",J1025,0)</f>
        <v>0</v>
      </c>
      <c r="BJ1025" s="19" t="s">
        <v>81</v>
      </c>
      <c r="BK1025" s="210">
        <f>ROUND(I1025*H1025,2)</f>
        <v>0</v>
      </c>
      <c r="BL1025" s="19" t="s">
        <v>259</v>
      </c>
      <c r="BM1025" s="209" t="s">
        <v>1440</v>
      </c>
    </row>
    <row r="1026" spans="1:65" s="14" customFormat="1">
      <c r="B1026" s="222"/>
      <c r="C1026" s="223"/>
      <c r="D1026" s="213" t="s">
        <v>161</v>
      </c>
      <c r="E1026" s="224" t="s">
        <v>21</v>
      </c>
      <c r="F1026" s="225" t="s">
        <v>1441</v>
      </c>
      <c r="G1026" s="223"/>
      <c r="H1026" s="226">
        <v>5.3999999999999999E-2</v>
      </c>
      <c r="I1026" s="227"/>
      <c r="J1026" s="223"/>
      <c r="K1026" s="223"/>
      <c r="L1026" s="228"/>
      <c r="M1026" s="229"/>
      <c r="N1026" s="230"/>
      <c r="O1026" s="230"/>
      <c r="P1026" s="230"/>
      <c r="Q1026" s="230"/>
      <c r="R1026" s="230"/>
      <c r="S1026" s="230"/>
      <c r="T1026" s="231"/>
      <c r="AT1026" s="232" t="s">
        <v>161</v>
      </c>
      <c r="AU1026" s="232" t="s">
        <v>83</v>
      </c>
      <c r="AV1026" s="14" t="s">
        <v>83</v>
      </c>
      <c r="AW1026" s="14" t="s">
        <v>36</v>
      </c>
      <c r="AX1026" s="14" t="s">
        <v>81</v>
      </c>
      <c r="AY1026" s="232" t="s">
        <v>152</v>
      </c>
    </row>
    <row r="1027" spans="1:65" s="2" customFormat="1" ht="16.5" customHeight="1">
      <c r="A1027" s="37"/>
      <c r="B1027" s="38"/>
      <c r="C1027" s="244" t="s">
        <v>1442</v>
      </c>
      <c r="D1027" s="244" t="s">
        <v>365</v>
      </c>
      <c r="E1027" s="245" t="s">
        <v>1443</v>
      </c>
      <c r="F1027" s="246" t="s">
        <v>1444</v>
      </c>
      <c r="G1027" s="247" t="s">
        <v>199</v>
      </c>
      <c r="H1027" s="248">
        <v>4.7E-2</v>
      </c>
      <c r="I1027" s="249"/>
      <c r="J1027" s="250">
        <f>ROUND(I1027*H1027,2)</f>
        <v>0</v>
      </c>
      <c r="K1027" s="246" t="s">
        <v>158</v>
      </c>
      <c r="L1027" s="251"/>
      <c r="M1027" s="252" t="s">
        <v>21</v>
      </c>
      <c r="N1027" s="253" t="s">
        <v>45</v>
      </c>
      <c r="O1027" s="68"/>
      <c r="P1027" s="207">
        <f>O1027*H1027</f>
        <v>0</v>
      </c>
      <c r="Q1027" s="207">
        <v>1</v>
      </c>
      <c r="R1027" s="207">
        <f>Q1027*H1027</f>
        <v>4.7E-2</v>
      </c>
      <c r="S1027" s="207">
        <v>0</v>
      </c>
      <c r="T1027" s="208">
        <f>S1027*H1027</f>
        <v>0</v>
      </c>
      <c r="U1027" s="37"/>
      <c r="V1027" s="37"/>
      <c r="W1027" s="37"/>
      <c r="X1027" s="37"/>
      <c r="Y1027" s="37"/>
      <c r="Z1027" s="37"/>
      <c r="AA1027" s="37"/>
      <c r="AB1027" s="37"/>
      <c r="AC1027" s="37"/>
      <c r="AD1027" s="37"/>
      <c r="AE1027" s="37"/>
      <c r="AR1027" s="209" t="s">
        <v>353</v>
      </c>
      <c r="AT1027" s="209" t="s">
        <v>365</v>
      </c>
      <c r="AU1027" s="209" t="s">
        <v>83</v>
      </c>
      <c r="AY1027" s="19" t="s">
        <v>152</v>
      </c>
      <c r="BE1027" s="210">
        <f>IF(N1027="základní",J1027,0)</f>
        <v>0</v>
      </c>
      <c r="BF1027" s="210">
        <f>IF(N1027="snížená",J1027,0)</f>
        <v>0</v>
      </c>
      <c r="BG1027" s="210">
        <f>IF(N1027="zákl. přenesená",J1027,0)</f>
        <v>0</v>
      </c>
      <c r="BH1027" s="210">
        <f>IF(N1027="sníž. přenesená",J1027,0)</f>
        <v>0</v>
      </c>
      <c r="BI1027" s="210">
        <f>IF(N1027="nulová",J1027,0)</f>
        <v>0</v>
      </c>
      <c r="BJ1027" s="19" t="s">
        <v>81</v>
      </c>
      <c r="BK1027" s="210">
        <f>ROUND(I1027*H1027,2)</f>
        <v>0</v>
      </c>
      <c r="BL1027" s="19" t="s">
        <v>259</v>
      </c>
      <c r="BM1027" s="209" t="s">
        <v>1445</v>
      </c>
    </row>
    <row r="1028" spans="1:65" s="13" customFormat="1">
      <c r="B1028" s="211"/>
      <c r="C1028" s="212"/>
      <c r="D1028" s="213" t="s">
        <v>161</v>
      </c>
      <c r="E1028" s="214" t="s">
        <v>21</v>
      </c>
      <c r="F1028" s="215" t="s">
        <v>370</v>
      </c>
      <c r="G1028" s="212"/>
      <c r="H1028" s="214" t="s">
        <v>21</v>
      </c>
      <c r="I1028" s="216"/>
      <c r="J1028" s="212"/>
      <c r="K1028" s="212"/>
      <c r="L1028" s="217"/>
      <c r="M1028" s="218"/>
      <c r="N1028" s="219"/>
      <c r="O1028" s="219"/>
      <c r="P1028" s="219"/>
      <c r="Q1028" s="219"/>
      <c r="R1028" s="219"/>
      <c r="S1028" s="219"/>
      <c r="T1028" s="220"/>
      <c r="AT1028" s="221" t="s">
        <v>161</v>
      </c>
      <c r="AU1028" s="221" t="s">
        <v>83</v>
      </c>
      <c r="AV1028" s="13" t="s">
        <v>81</v>
      </c>
      <c r="AW1028" s="13" t="s">
        <v>36</v>
      </c>
      <c r="AX1028" s="13" t="s">
        <v>74</v>
      </c>
      <c r="AY1028" s="221" t="s">
        <v>152</v>
      </c>
    </row>
    <row r="1029" spans="1:65" s="14" customFormat="1">
      <c r="B1029" s="222"/>
      <c r="C1029" s="223"/>
      <c r="D1029" s="213" t="s">
        <v>161</v>
      </c>
      <c r="E1029" s="224" t="s">
        <v>21</v>
      </c>
      <c r="F1029" s="225" t="s">
        <v>1446</v>
      </c>
      <c r="G1029" s="223"/>
      <c r="H1029" s="226">
        <v>4.7E-2</v>
      </c>
      <c r="I1029" s="227"/>
      <c r="J1029" s="223"/>
      <c r="K1029" s="223"/>
      <c r="L1029" s="228"/>
      <c r="M1029" s="229"/>
      <c r="N1029" s="230"/>
      <c r="O1029" s="230"/>
      <c r="P1029" s="230"/>
      <c r="Q1029" s="230"/>
      <c r="R1029" s="230"/>
      <c r="S1029" s="230"/>
      <c r="T1029" s="231"/>
      <c r="AT1029" s="232" t="s">
        <v>161</v>
      </c>
      <c r="AU1029" s="232" t="s">
        <v>83</v>
      </c>
      <c r="AV1029" s="14" t="s">
        <v>83</v>
      </c>
      <c r="AW1029" s="14" t="s">
        <v>36</v>
      </c>
      <c r="AX1029" s="14" t="s">
        <v>81</v>
      </c>
      <c r="AY1029" s="232" t="s">
        <v>152</v>
      </c>
    </row>
    <row r="1030" spans="1:65" s="2" customFormat="1" ht="16.5" customHeight="1">
      <c r="A1030" s="37"/>
      <c r="B1030" s="38"/>
      <c r="C1030" s="198" t="s">
        <v>1447</v>
      </c>
      <c r="D1030" s="198" t="s">
        <v>154</v>
      </c>
      <c r="E1030" s="199" t="s">
        <v>1448</v>
      </c>
      <c r="F1030" s="200" t="s">
        <v>1449</v>
      </c>
      <c r="G1030" s="201" t="s">
        <v>219</v>
      </c>
      <c r="H1030" s="202">
        <v>14.859</v>
      </c>
      <c r="I1030" s="203"/>
      <c r="J1030" s="204">
        <f>ROUND(I1030*H1030,2)</f>
        <v>0</v>
      </c>
      <c r="K1030" s="200" t="s">
        <v>158</v>
      </c>
      <c r="L1030" s="42"/>
      <c r="M1030" s="205" t="s">
        <v>21</v>
      </c>
      <c r="N1030" s="206" t="s">
        <v>45</v>
      </c>
      <c r="O1030" s="68"/>
      <c r="P1030" s="207">
        <f>O1030*H1030</f>
        <v>0</v>
      </c>
      <c r="Q1030" s="207">
        <v>0</v>
      </c>
      <c r="R1030" s="207">
        <f>Q1030*H1030</f>
        <v>0</v>
      </c>
      <c r="S1030" s="207">
        <v>0</v>
      </c>
      <c r="T1030" s="208">
        <f>S1030*H1030</f>
        <v>0</v>
      </c>
      <c r="U1030" s="37"/>
      <c r="V1030" s="37"/>
      <c r="W1030" s="37"/>
      <c r="X1030" s="37"/>
      <c r="Y1030" s="37"/>
      <c r="Z1030" s="37"/>
      <c r="AA1030" s="37"/>
      <c r="AB1030" s="37"/>
      <c r="AC1030" s="37"/>
      <c r="AD1030" s="37"/>
      <c r="AE1030" s="37"/>
      <c r="AR1030" s="209" t="s">
        <v>259</v>
      </c>
      <c r="AT1030" s="209" t="s">
        <v>154</v>
      </c>
      <c r="AU1030" s="209" t="s">
        <v>83</v>
      </c>
      <c r="AY1030" s="19" t="s">
        <v>152</v>
      </c>
      <c r="BE1030" s="210">
        <f>IF(N1030="základní",J1030,0)</f>
        <v>0</v>
      </c>
      <c r="BF1030" s="210">
        <f>IF(N1030="snížená",J1030,0)</f>
        <v>0</v>
      </c>
      <c r="BG1030" s="210">
        <f>IF(N1030="zákl. přenesená",J1030,0)</f>
        <v>0</v>
      </c>
      <c r="BH1030" s="210">
        <f>IF(N1030="sníž. přenesená",J1030,0)</f>
        <v>0</v>
      </c>
      <c r="BI1030" s="210">
        <f>IF(N1030="nulová",J1030,0)</f>
        <v>0</v>
      </c>
      <c r="BJ1030" s="19" t="s">
        <v>81</v>
      </c>
      <c r="BK1030" s="210">
        <f>ROUND(I1030*H1030,2)</f>
        <v>0</v>
      </c>
      <c r="BL1030" s="19" t="s">
        <v>259</v>
      </c>
      <c r="BM1030" s="209" t="s">
        <v>1450</v>
      </c>
    </row>
    <row r="1031" spans="1:65" s="13" customFormat="1">
      <c r="B1031" s="211"/>
      <c r="C1031" s="212"/>
      <c r="D1031" s="213" t="s">
        <v>161</v>
      </c>
      <c r="E1031" s="214" t="s">
        <v>21</v>
      </c>
      <c r="F1031" s="215" t="s">
        <v>1451</v>
      </c>
      <c r="G1031" s="212"/>
      <c r="H1031" s="214" t="s">
        <v>21</v>
      </c>
      <c r="I1031" s="216"/>
      <c r="J1031" s="212"/>
      <c r="K1031" s="212"/>
      <c r="L1031" s="217"/>
      <c r="M1031" s="218"/>
      <c r="N1031" s="219"/>
      <c r="O1031" s="219"/>
      <c r="P1031" s="219"/>
      <c r="Q1031" s="219"/>
      <c r="R1031" s="219"/>
      <c r="S1031" s="219"/>
      <c r="T1031" s="220"/>
      <c r="AT1031" s="221" t="s">
        <v>161</v>
      </c>
      <c r="AU1031" s="221" t="s">
        <v>83</v>
      </c>
      <c r="AV1031" s="13" t="s">
        <v>81</v>
      </c>
      <c r="AW1031" s="13" t="s">
        <v>36</v>
      </c>
      <c r="AX1031" s="13" t="s">
        <v>74</v>
      </c>
      <c r="AY1031" s="221" t="s">
        <v>152</v>
      </c>
    </row>
    <row r="1032" spans="1:65" s="13" customFormat="1">
      <c r="B1032" s="211"/>
      <c r="C1032" s="212"/>
      <c r="D1032" s="213" t="s">
        <v>161</v>
      </c>
      <c r="E1032" s="214" t="s">
        <v>21</v>
      </c>
      <c r="F1032" s="215" t="s">
        <v>1452</v>
      </c>
      <c r="G1032" s="212"/>
      <c r="H1032" s="214" t="s">
        <v>21</v>
      </c>
      <c r="I1032" s="216"/>
      <c r="J1032" s="212"/>
      <c r="K1032" s="212"/>
      <c r="L1032" s="217"/>
      <c r="M1032" s="218"/>
      <c r="N1032" s="219"/>
      <c r="O1032" s="219"/>
      <c r="P1032" s="219"/>
      <c r="Q1032" s="219"/>
      <c r="R1032" s="219"/>
      <c r="S1032" s="219"/>
      <c r="T1032" s="220"/>
      <c r="AT1032" s="221" t="s">
        <v>161</v>
      </c>
      <c r="AU1032" s="221" t="s">
        <v>83</v>
      </c>
      <c r="AV1032" s="13" t="s">
        <v>81</v>
      </c>
      <c r="AW1032" s="13" t="s">
        <v>36</v>
      </c>
      <c r="AX1032" s="13" t="s">
        <v>74</v>
      </c>
      <c r="AY1032" s="221" t="s">
        <v>152</v>
      </c>
    </row>
    <row r="1033" spans="1:65" s="14" customFormat="1" ht="22.5">
      <c r="B1033" s="222"/>
      <c r="C1033" s="223"/>
      <c r="D1033" s="213" t="s">
        <v>161</v>
      </c>
      <c r="E1033" s="224" t="s">
        <v>21</v>
      </c>
      <c r="F1033" s="225" t="s">
        <v>1453</v>
      </c>
      <c r="G1033" s="223"/>
      <c r="H1033" s="226">
        <v>14.859</v>
      </c>
      <c r="I1033" s="227"/>
      <c r="J1033" s="223"/>
      <c r="K1033" s="223"/>
      <c r="L1033" s="228"/>
      <c r="M1033" s="229"/>
      <c r="N1033" s="230"/>
      <c r="O1033" s="230"/>
      <c r="P1033" s="230"/>
      <c r="Q1033" s="230"/>
      <c r="R1033" s="230"/>
      <c r="S1033" s="230"/>
      <c r="T1033" s="231"/>
      <c r="AT1033" s="232" t="s">
        <v>161</v>
      </c>
      <c r="AU1033" s="232" t="s">
        <v>83</v>
      </c>
      <c r="AV1033" s="14" t="s">
        <v>83</v>
      </c>
      <c r="AW1033" s="14" t="s">
        <v>36</v>
      </c>
      <c r="AX1033" s="14" t="s">
        <v>81</v>
      </c>
      <c r="AY1033" s="232" t="s">
        <v>152</v>
      </c>
    </row>
    <row r="1034" spans="1:65" s="2" customFormat="1" ht="24" customHeight="1">
      <c r="A1034" s="37"/>
      <c r="B1034" s="38"/>
      <c r="C1034" s="244" t="s">
        <v>1454</v>
      </c>
      <c r="D1034" s="244" t="s">
        <v>365</v>
      </c>
      <c r="E1034" s="245" t="s">
        <v>1455</v>
      </c>
      <c r="F1034" s="246" t="s">
        <v>1456</v>
      </c>
      <c r="G1034" s="247" t="s">
        <v>219</v>
      </c>
      <c r="H1034" s="248">
        <v>16.344999999999999</v>
      </c>
      <c r="I1034" s="249"/>
      <c r="J1034" s="250">
        <f>ROUND(I1034*H1034,2)</f>
        <v>0</v>
      </c>
      <c r="K1034" s="246" t="s">
        <v>272</v>
      </c>
      <c r="L1034" s="251"/>
      <c r="M1034" s="252" t="s">
        <v>21</v>
      </c>
      <c r="N1034" s="253" t="s">
        <v>45</v>
      </c>
      <c r="O1034" s="68"/>
      <c r="P1034" s="207">
        <f>O1034*H1034</f>
        <v>0</v>
      </c>
      <c r="Q1034" s="207">
        <v>0.55000000000000004</v>
      </c>
      <c r="R1034" s="207">
        <f>Q1034*H1034</f>
        <v>8.9897500000000008</v>
      </c>
      <c r="S1034" s="207">
        <v>0</v>
      </c>
      <c r="T1034" s="208">
        <f>S1034*H1034</f>
        <v>0</v>
      </c>
      <c r="U1034" s="37"/>
      <c r="V1034" s="37"/>
      <c r="W1034" s="37"/>
      <c r="X1034" s="37"/>
      <c r="Y1034" s="37"/>
      <c r="Z1034" s="37"/>
      <c r="AA1034" s="37"/>
      <c r="AB1034" s="37"/>
      <c r="AC1034" s="37"/>
      <c r="AD1034" s="37"/>
      <c r="AE1034" s="37"/>
      <c r="AR1034" s="209" t="s">
        <v>353</v>
      </c>
      <c r="AT1034" s="209" t="s">
        <v>365</v>
      </c>
      <c r="AU1034" s="209" t="s">
        <v>83</v>
      </c>
      <c r="AY1034" s="19" t="s">
        <v>152</v>
      </c>
      <c r="BE1034" s="210">
        <f>IF(N1034="základní",J1034,0)</f>
        <v>0</v>
      </c>
      <c r="BF1034" s="210">
        <f>IF(N1034="snížená",J1034,0)</f>
        <v>0</v>
      </c>
      <c r="BG1034" s="210">
        <f>IF(N1034="zákl. přenesená",J1034,0)</f>
        <v>0</v>
      </c>
      <c r="BH1034" s="210">
        <f>IF(N1034="sníž. přenesená",J1034,0)</f>
        <v>0</v>
      </c>
      <c r="BI1034" s="210">
        <f>IF(N1034="nulová",J1034,0)</f>
        <v>0</v>
      </c>
      <c r="BJ1034" s="19" t="s">
        <v>81</v>
      </c>
      <c r="BK1034" s="210">
        <f>ROUND(I1034*H1034,2)</f>
        <v>0</v>
      </c>
      <c r="BL1034" s="19" t="s">
        <v>259</v>
      </c>
      <c r="BM1034" s="209" t="s">
        <v>1457</v>
      </c>
    </row>
    <row r="1035" spans="1:65" s="14" customFormat="1">
      <c r="B1035" s="222"/>
      <c r="C1035" s="223"/>
      <c r="D1035" s="213" t="s">
        <v>161</v>
      </c>
      <c r="E1035" s="224" t="s">
        <v>21</v>
      </c>
      <c r="F1035" s="225" t="s">
        <v>1458</v>
      </c>
      <c r="G1035" s="223"/>
      <c r="H1035" s="226">
        <v>14.859</v>
      </c>
      <c r="I1035" s="227"/>
      <c r="J1035" s="223"/>
      <c r="K1035" s="223"/>
      <c r="L1035" s="228"/>
      <c r="M1035" s="229"/>
      <c r="N1035" s="230"/>
      <c r="O1035" s="230"/>
      <c r="P1035" s="230"/>
      <c r="Q1035" s="230"/>
      <c r="R1035" s="230"/>
      <c r="S1035" s="230"/>
      <c r="T1035" s="231"/>
      <c r="AT1035" s="232" t="s">
        <v>161</v>
      </c>
      <c r="AU1035" s="232" t="s">
        <v>83</v>
      </c>
      <c r="AV1035" s="14" t="s">
        <v>83</v>
      </c>
      <c r="AW1035" s="14" t="s">
        <v>36</v>
      </c>
      <c r="AX1035" s="14" t="s">
        <v>81</v>
      </c>
      <c r="AY1035" s="232" t="s">
        <v>152</v>
      </c>
    </row>
    <row r="1036" spans="1:65" s="14" customFormat="1">
      <c r="B1036" s="222"/>
      <c r="C1036" s="223"/>
      <c r="D1036" s="213" t="s">
        <v>161</v>
      </c>
      <c r="E1036" s="223"/>
      <c r="F1036" s="225" t="s">
        <v>1459</v>
      </c>
      <c r="G1036" s="223"/>
      <c r="H1036" s="226">
        <v>16.344999999999999</v>
      </c>
      <c r="I1036" s="227"/>
      <c r="J1036" s="223"/>
      <c r="K1036" s="223"/>
      <c r="L1036" s="228"/>
      <c r="M1036" s="229"/>
      <c r="N1036" s="230"/>
      <c r="O1036" s="230"/>
      <c r="P1036" s="230"/>
      <c r="Q1036" s="230"/>
      <c r="R1036" s="230"/>
      <c r="S1036" s="230"/>
      <c r="T1036" s="231"/>
      <c r="AT1036" s="232" t="s">
        <v>161</v>
      </c>
      <c r="AU1036" s="232" t="s">
        <v>83</v>
      </c>
      <c r="AV1036" s="14" t="s">
        <v>83</v>
      </c>
      <c r="AW1036" s="14" t="s">
        <v>4</v>
      </c>
      <c r="AX1036" s="14" t="s">
        <v>81</v>
      </c>
      <c r="AY1036" s="232" t="s">
        <v>152</v>
      </c>
    </row>
    <row r="1037" spans="1:65" s="2" customFormat="1" ht="24" customHeight="1">
      <c r="A1037" s="37"/>
      <c r="B1037" s="38"/>
      <c r="C1037" s="198" t="s">
        <v>1460</v>
      </c>
      <c r="D1037" s="198" t="s">
        <v>154</v>
      </c>
      <c r="E1037" s="199" t="s">
        <v>1461</v>
      </c>
      <c r="F1037" s="200" t="s">
        <v>1462</v>
      </c>
      <c r="G1037" s="201" t="s">
        <v>157</v>
      </c>
      <c r="H1037" s="202">
        <v>0.45700000000000002</v>
      </c>
      <c r="I1037" s="203"/>
      <c r="J1037" s="204">
        <f>ROUND(I1037*H1037,2)</f>
        <v>0</v>
      </c>
      <c r="K1037" s="200" t="s">
        <v>158</v>
      </c>
      <c r="L1037" s="42"/>
      <c r="M1037" s="205" t="s">
        <v>21</v>
      </c>
      <c r="N1037" s="206" t="s">
        <v>45</v>
      </c>
      <c r="O1037" s="68"/>
      <c r="P1037" s="207">
        <f>O1037*H1037</f>
        <v>0</v>
      </c>
      <c r="Q1037" s="207">
        <v>1.2659999999999999E-2</v>
      </c>
      <c r="R1037" s="207">
        <f>Q1037*H1037</f>
        <v>5.78562E-3</v>
      </c>
      <c r="S1037" s="207">
        <v>0</v>
      </c>
      <c r="T1037" s="208">
        <f>S1037*H1037</f>
        <v>0</v>
      </c>
      <c r="U1037" s="37"/>
      <c r="V1037" s="37"/>
      <c r="W1037" s="37"/>
      <c r="X1037" s="37"/>
      <c r="Y1037" s="37"/>
      <c r="Z1037" s="37"/>
      <c r="AA1037" s="37"/>
      <c r="AB1037" s="37"/>
      <c r="AC1037" s="37"/>
      <c r="AD1037" s="37"/>
      <c r="AE1037" s="37"/>
      <c r="AR1037" s="209" t="s">
        <v>259</v>
      </c>
      <c r="AT1037" s="209" t="s">
        <v>154</v>
      </c>
      <c r="AU1037" s="209" t="s">
        <v>83</v>
      </c>
      <c r="AY1037" s="19" t="s">
        <v>152</v>
      </c>
      <c r="BE1037" s="210">
        <f>IF(N1037="základní",J1037,0)</f>
        <v>0</v>
      </c>
      <c r="BF1037" s="210">
        <f>IF(N1037="snížená",J1037,0)</f>
        <v>0</v>
      </c>
      <c r="BG1037" s="210">
        <f>IF(N1037="zákl. přenesená",J1037,0)</f>
        <v>0</v>
      </c>
      <c r="BH1037" s="210">
        <f>IF(N1037="sníž. přenesená",J1037,0)</f>
        <v>0</v>
      </c>
      <c r="BI1037" s="210">
        <f>IF(N1037="nulová",J1037,0)</f>
        <v>0</v>
      </c>
      <c r="BJ1037" s="19" t="s">
        <v>81</v>
      </c>
      <c r="BK1037" s="210">
        <f>ROUND(I1037*H1037,2)</f>
        <v>0</v>
      </c>
      <c r="BL1037" s="19" t="s">
        <v>259</v>
      </c>
      <c r="BM1037" s="209" t="s">
        <v>1463</v>
      </c>
    </row>
    <row r="1038" spans="1:65" s="14" customFormat="1">
      <c r="B1038" s="222"/>
      <c r="C1038" s="223"/>
      <c r="D1038" s="213" t="s">
        <v>161</v>
      </c>
      <c r="E1038" s="224" t="s">
        <v>21</v>
      </c>
      <c r="F1038" s="225" t="s">
        <v>1464</v>
      </c>
      <c r="G1038" s="223"/>
      <c r="H1038" s="226">
        <v>0.45700000000000002</v>
      </c>
      <c r="I1038" s="227"/>
      <c r="J1038" s="223"/>
      <c r="K1038" s="223"/>
      <c r="L1038" s="228"/>
      <c r="M1038" s="229"/>
      <c r="N1038" s="230"/>
      <c r="O1038" s="230"/>
      <c r="P1038" s="230"/>
      <c r="Q1038" s="230"/>
      <c r="R1038" s="230"/>
      <c r="S1038" s="230"/>
      <c r="T1038" s="231"/>
      <c r="AT1038" s="232" t="s">
        <v>161</v>
      </c>
      <c r="AU1038" s="232" t="s">
        <v>83</v>
      </c>
      <c r="AV1038" s="14" t="s">
        <v>83</v>
      </c>
      <c r="AW1038" s="14" t="s">
        <v>36</v>
      </c>
      <c r="AX1038" s="14" t="s">
        <v>81</v>
      </c>
      <c r="AY1038" s="232" t="s">
        <v>152</v>
      </c>
    </row>
    <row r="1039" spans="1:65" s="2" customFormat="1" ht="48" customHeight="1">
      <c r="A1039" s="37"/>
      <c r="B1039" s="38"/>
      <c r="C1039" s="198" t="s">
        <v>1465</v>
      </c>
      <c r="D1039" s="198" t="s">
        <v>154</v>
      </c>
      <c r="E1039" s="199" t="s">
        <v>1466</v>
      </c>
      <c r="F1039" s="200" t="s">
        <v>1467</v>
      </c>
      <c r="G1039" s="201" t="s">
        <v>271</v>
      </c>
      <c r="H1039" s="202">
        <v>131.09</v>
      </c>
      <c r="I1039" s="203"/>
      <c r="J1039" s="204">
        <f>ROUND(I1039*H1039,2)</f>
        <v>0</v>
      </c>
      <c r="K1039" s="200" t="s">
        <v>158</v>
      </c>
      <c r="L1039" s="42"/>
      <c r="M1039" s="205" t="s">
        <v>21</v>
      </c>
      <c r="N1039" s="206" t="s">
        <v>45</v>
      </c>
      <c r="O1039" s="68"/>
      <c r="P1039" s="207">
        <f>O1039*H1039</f>
        <v>0</v>
      </c>
      <c r="Q1039" s="207">
        <v>0</v>
      </c>
      <c r="R1039" s="207">
        <f>Q1039*H1039</f>
        <v>0</v>
      </c>
      <c r="S1039" s="207">
        <v>0</v>
      </c>
      <c r="T1039" s="208">
        <f>S1039*H1039</f>
        <v>0</v>
      </c>
      <c r="U1039" s="37"/>
      <c r="V1039" s="37"/>
      <c r="W1039" s="37"/>
      <c r="X1039" s="37"/>
      <c r="Y1039" s="37"/>
      <c r="Z1039" s="37"/>
      <c r="AA1039" s="37"/>
      <c r="AB1039" s="37"/>
      <c r="AC1039" s="37"/>
      <c r="AD1039" s="37"/>
      <c r="AE1039" s="37"/>
      <c r="AR1039" s="209" t="s">
        <v>259</v>
      </c>
      <c r="AT1039" s="209" t="s">
        <v>154</v>
      </c>
      <c r="AU1039" s="209" t="s">
        <v>83</v>
      </c>
      <c r="AY1039" s="19" t="s">
        <v>152</v>
      </c>
      <c r="BE1039" s="210">
        <f>IF(N1039="základní",J1039,0)</f>
        <v>0</v>
      </c>
      <c r="BF1039" s="210">
        <f>IF(N1039="snížená",J1039,0)</f>
        <v>0</v>
      </c>
      <c r="BG1039" s="210">
        <f>IF(N1039="zákl. přenesená",J1039,0)</f>
        <v>0</v>
      </c>
      <c r="BH1039" s="210">
        <f>IF(N1039="sníž. přenesená",J1039,0)</f>
        <v>0</v>
      </c>
      <c r="BI1039" s="210">
        <f>IF(N1039="nulová",J1039,0)</f>
        <v>0</v>
      </c>
      <c r="BJ1039" s="19" t="s">
        <v>81</v>
      </c>
      <c r="BK1039" s="210">
        <f>ROUND(I1039*H1039,2)</f>
        <v>0</v>
      </c>
      <c r="BL1039" s="19" t="s">
        <v>259</v>
      </c>
      <c r="BM1039" s="209" t="s">
        <v>1468</v>
      </c>
    </row>
    <row r="1040" spans="1:65" s="13" customFormat="1">
      <c r="B1040" s="211"/>
      <c r="C1040" s="212"/>
      <c r="D1040" s="213" t="s">
        <v>161</v>
      </c>
      <c r="E1040" s="214" t="s">
        <v>21</v>
      </c>
      <c r="F1040" s="215" t="s">
        <v>1469</v>
      </c>
      <c r="G1040" s="212"/>
      <c r="H1040" s="214" t="s">
        <v>21</v>
      </c>
      <c r="I1040" s="216"/>
      <c r="J1040" s="212"/>
      <c r="K1040" s="212"/>
      <c r="L1040" s="217"/>
      <c r="M1040" s="218"/>
      <c r="N1040" s="219"/>
      <c r="O1040" s="219"/>
      <c r="P1040" s="219"/>
      <c r="Q1040" s="219"/>
      <c r="R1040" s="219"/>
      <c r="S1040" s="219"/>
      <c r="T1040" s="220"/>
      <c r="AT1040" s="221" t="s">
        <v>161</v>
      </c>
      <c r="AU1040" s="221" t="s">
        <v>83</v>
      </c>
      <c r="AV1040" s="13" t="s">
        <v>81</v>
      </c>
      <c r="AW1040" s="13" t="s">
        <v>36</v>
      </c>
      <c r="AX1040" s="13" t="s">
        <v>74</v>
      </c>
      <c r="AY1040" s="221" t="s">
        <v>152</v>
      </c>
    </row>
    <row r="1041" spans="2:51" s="14" customFormat="1">
      <c r="B1041" s="222"/>
      <c r="C1041" s="223"/>
      <c r="D1041" s="213" t="s">
        <v>161</v>
      </c>
      <c r="E1041" s="224" t="s">
        <v>21</v>
      </c>
      <c r="F1041" s="225" t="s">
        <v>1470</v>
      </c>
      <c r="G1041" s="223"/>
      <c r="H1041" s="226">
        <v>7.38</v>
      </c>
      <c r="I1041" s="227"/>
      <c r="J1041" s="223"/>
      <c r="K1041" s="223"/>
      <c r="L1041" s="228"/>
      <c r="M1041" s="229"/>
      <c r="N1041" s="230"/>
      <c r="O1041" s="230"/>
      <c r="P1041" s="230"/>
      <c r="Q1041" s="230"/>
      <c r="R1041" s="230"/>
      <c r="S1041" s="230"/>
      <c r="T1041" s="231"/>
      <c r="AT1041" s="232" t="s">
        <v>161</v>
      </c>
      <c r="AU1041" s="232" t="s">
        <v>83</v>
      </c>
      <c r="AV1041" s="14" t="s">
        <v>83</v>
      </c>
      <c r="AW1041" s="14" t="s">
        <v>36</v>
      </c>
      <c r="AX1041" s="14" t="s">
        <v>74</v>
      </c>
      <c r="AY1041" s="232" t="s">
        <v>152</v>
      </c>
    </row>
    <row r="1042" spans="2:51" s="14" customFormat="1">
      <c r="B1042" s="222"/>
      <c r="C1042" s="223"/>
      <c r="D1042" s="213" t="s">
        <v>161</v>
      </c>
      <c r="E1042" s="224" t="s">
        <v>21</v>
      </c>
      <c r="F1042" s="225" t="s">
        <v>1471</v>
      </c>
      <c r="G1042" s="223"/>
      <c r="H1042" s="226">
        <v>12.6</v>
      </c>
      <c r="I1042" s="227"/>
      <c r="J1042" s="223"/>
      <c r="K1042" s="223"/>
      <c r="L1042" s="228"/>
      <c r="M1042" s="229"/>
      <c r="N1042" s="230"/>
      <c r="O1042" s="230"/>
      <c r="P1042" s="230"/>
      <c r="Q1042" s="230"/>
      <c r="R1042" s="230"/>
      <c r="S1042" s="230"/>
      <c r="T1042" s="231"/>
      <c r="AT1042" s="232" t="s">
        <v>161</v>
      </c>
      <c r="AU1042" s="232" t="s">
        <v>83</v>
      </c>
      <c r="AV1042" s="14" t="s">
        <v>83</v>
      </c>
      <c r="AW1042" s="14" t="s">
        <v>36</v>
      </c>
      <c r="AX1042" s="14" t="s">
        <v>74</v>
      </c>
      <c r="AY1042" s="232" t="s">
        <v>152</v>
      </c>
    </row>
    <row r="1043" spans="2:51" s="14" customFormat="1">
      <c r="B1043" s="222"/>
      <c r="C1043" s="223"/>
      <c r="D1043" s="213" t="s">
        <v>161</v>
      </c>
      <c r="E1043" s="224" t="s">
        <v>21</v>
      </c>
      <c r="F1043" s="225" t="s">
        <v>1472</v>
      </c>
      <c r="G1043" s="223"/>
      <c r="H1043" s="226">
        <v>6.44</v>
      </c>
      <c r="I1043" s="227"/>
      <c r="J1043" s="223"/>
      <c r="K1043" s="223"/>
      <c r="L1043" s="228"/>
      <c r="M1043" s="229"/>
      <c r="N1043" s="230"/>
      <c r="O1043" s="230"/>
      <c r="P1043" s="230"/>
      <c r="Q1043" s="230"/>
      <c r="R1043" s="230"/>
      <c r="S1043" s="230"/>
      <c r="T1043" s="231"/>
      <c r="AT1043" s="232" t="s">
        <v>161</v>
      </c>
      <c r="AU1043" s="232" t="s">
        <v>83</v>
      </c>
      <c r="AV1043" s="14" t="s">
        <v>83</v>
      </c>
      <c r="AW1043" s="14" t="s">
        <v>36</v>
      </c>
      <c r="AX1043" s="14" t="s">
        <v>74</v>
      </c>
      <c r="AY1043" s="232" t="s">
        <v>152</v>
      </c>
    </row>
    <row r="1044" spans="2:51" s="14" customFormat="1">
      <c r="B1044" s="222"/>
      <c r="C1044" s="223"/>
      <c r="D1044" s="213" t="s">
        <v>161</v>
      </c>
      <c r="E1044" s="224" t="s">
        <v>21</v>
      </c>
      <c r="F1044" s="225" t="s">
        <v>1473</v>
      </c>
      <c r="G1044" s="223"/>
      <c r="H1044" s="226">
        <v>5.52</v>
      </c>
      <c r="I1044" s="227"/>
      <c r="J1044" s="223"/>
      <c r="K1044" s="223"/>
      <c r="L1044" s="228"/>
      <c r="M1044" s="229"/>
      <c r="N1044" s="230"/>
      <c r="O1044" s="230"/>
      <c r="P1044" s="230"/>
      <c r="Q1044" s="230"/>
      <c r="R1044" s="230"/>
      <c r="S1044" s="230"/>
      <c r="T1044" s="231"/>
      <c r="AT1044" s="232" t="s">
        <v>161</v>
      </c>
      <c r="AU1044" s="232" t="s">
        <v>83</v>
      </c>
      <c r="AV1044" s="14" t="s">
        <v>83</v>
      </c>
      <c r="AW1044" s="14" t="s">
        <v>36</v>
      </c>
      <c r="AX1044" s="14" t="s">
        <v>74</v>
      </c>
      <c r="AY1044" s="232" t="s">
        <v>152</v>
      </c>
    </row>
    <row r="1045" spans="2:51" s="14" customFormat="1">
      <c r="B1045" s="222"/>
      <c r="C1045" s="223"/>
      <c r="D1045" s="213" t="s">
        <v>161</v>
      </c>
      <c r="E1045" s="224" t="s">
        <v>21</v>
      </c>
      <c r="F1045" s="225" t="s">
        <v>1474</v>
      </c>
      <c r="G1045" s="223"/>
      <c r="H1045" s="226">
        <v>5.16</v>
      </c>
      <c r="I1045" s="227"/>
      <c r="J1045" s="223"/>
      <c r="K1045" s="223"/>
      <c r="L1045" s="228"/>
      <c r="M1045" s="229"/>
      <c r="N1045" s="230"/>
      <c r="O1045" s="230"/>
      <c r="P1045" s="230"/>
      <c r="Q1045" s="230"/>
      <c r="R1045" s="230"/>
      <c r="S1045" s="230"/>
      <c r="T1045" s="231"/>
      <c r="AT1045" s="232" t="s">
        <v>161</v>
      </c>
      <c r="AU1045" s="232" t="s">
        <v>83</v>
      </c>
      <c r="AV1045" s="14" t="s">
        <v>83</v>
      </c>
      <c r="AW1045" s="14" t="s">
        <v>36</v>
      </c>
      <c r="AX1045" s="14" t="s">
        <v>74</v>
      </c>
      <c r="AY1045" s="232" t="s">
        <v>152</v>
      </c>
    </row>
    <row r="1046" spans="2:51" s="14" customFormat="1">
      <c r="B1046" s="222"/>
      <c r="C1046" s="223"/>
      <c r="D1046" s="213" t="s">
        <v>161</v>
      </c>
      <c r="E1046" s="224" t="s">
        <v>21</v>
      </c>
      <c r="F1046" s="225" t="s">
        <v>1475</v>
      </c>
      <c r="G1046" s="223"/>
      <c r="H1046" s="226">
        <v>18.399999999999999</v>
      </c>
      <c r="I1046" s="227"/>
      <c r="J1046" s="223"/>
      <c r="K1046" s="223"/>
      <c r="L1046" s="228"/>
      <c r="M1046" s="229"/>
      <c r="N1046" s="230"/>
      <c r="O1046" s="230"/>
      <c r="P1046" s="230"/>
      <c r="Q1046" s="230"/>
      <c r="R1046" s="230"/>
      <c r="S1046" s="230"/>
      <c r="T1046" s="231"/>
      <c r="AT1046" s="232" t="s">
        <v>161</v>
      </c>
      <c r="AU1046" s="232" t="s">
        <v>83</v>
      </c>
      <c r="AV1046" s="14" t="s">
        <v>83</v>
      </c>
      <c r="AW1046" s="14" t="s">
        <v>36</v>
      </c>
      <c r="AX1046" s="14" t="s">
        <v>74</v>
      </c>
      <c r="AY1046" s="232" t="s">
        <v>152</v>
      </c>
    </row>
    <row r="1047" spans="2:51" s="14" customFormat="1">
      <c r="B1047" s="222"/>
      <c r="C1047" s="223"/>
      <c r="D1047" s="213" t="s">
        <v>161</v>
      </c>
      <c r="E1047" s="224" t="s">
        <v>21</v>
      </c>
      <c r="F1047" s="225" t="s">
        <v>1476</v>
      </c>
      <c r="G1047" s="223"/>
      <c r="H1047" s="226">
        <v>0.26</v>
      </c>
      <c r="I1047" s="227"/>
      <c r="J1047" s="223"/>
      <c r="K1047" s="223"/>
      <c r="L1047" s="228"/>
      <c r="M1047" s="229"/>
      <c r="N1047" s="230"/>
      <c r="O1047" s="230"/>
      <c r="P1047" s="230"/>
      <c r="Q1047" s="230"/>
      <c r="R1047" s="230"/>
      <c r="S1047" s="230"/>
      <c r="T1047" s="231"/>
      <c r="AT1047" s="232" t="s">
        <v>161</v>
      </c>
      <c r="AU1047" s="232" t="s">
        <v>83</v>
      </c>
      <c r="AV1047" s="14" t="s">
        <v>83</v>
      </c>
      <c r="AW1047" s="14" t="s">
        <v>36</v>
      </c>
      <c r="AX1047" s="14" t="s">
        <v>74</v>
      </c>
      <c r="AY1047" s="232" t="s">
        <v>152</v>
      </c>
    </row>
    <row r="1048" spans="2:51" s="13" customFormat="1">
      <c r="B1048" s="211"/>
      <c r="C1048" s="212"/>
      <c r="D1048" s="213" t="s">
        <v>161</v>
      </c>
      <c r="E1048" s="214" t="s">
        <v>21</v>
      </c>
      <c r="F1048" s="215" t="s">
        <v>1092</v>
      </c>
      <c r="G1048" s="212"/>
      <c r="H1048" s="214" t="s">
        <v>21</v>
      </c>
      <c r="I1048" s="216"/>
      <c r="J1048" s="212"/>
      <c r="K1048" s="212"/>
      <c r="L1048" s="217"/>
      <c r="M1048" s="218"/>
      <c r="N1048" s="219"/>
      <c r="O1048" s="219"/>
      <c r="P1048" s="219"/>
      <c r="Q1048" s="219"/>
      <c r="R1048" s="219"/>
      <c r="S1048" s="219"/>
      <c r="T1048" s="220"/>
      <c r="AT1048" s="221" t="s">
        <v>161</v>
      </c>
      <c r="AU1048" s="221" t="s">
        <v>83</v>
      </c>
      <c r="AV1048" s="13" t="s">
        <v>81</v>
      </c>
      <c r="AW1048" s="13" t="s">
        <v>36</v>
      </c>
      <c r="AX1048" s="13" t="s">
        <v>74</v>
      </c>
      <c r="AY1048" s="221" t="s">
        <v>152</v>
      </c>
    </row>
    <row r="1049" spans="2:51" s="13" customFormat="1">
      <c r="B1049" s="211"/>
      <c r="C1049" s="212"/>
      <c r="D1049" s="213" t="s">
        <v>161</v>
      </c>
      <c r="E1049" s="214" t="s">
        <v>21</v>
      </c>
      <c r="F1049" s="215" t="s">
        <v>1477</v>
      </c>
      <c r="G1049" s="212"/>
      <c r="H1049" s="214" t="s">
        <v>21</v>
      </c>
      <c r="I1049" s="216"/>
      <c r="J1049" s="212"/>
      <c r="K1049" s="212"/>
      <c r="L1049" s="217"/>
      <c r="M1049" s="218"/>
      <c r="N1049" s="219"/>
      <c r="O1049" s="219"/>
      <c r="P1049" s="219"/>
      <c r="Q1049" s="219"/>
      <c r="R1049" s="219"/>
      <c r="S1049" s="219"/>
      <c r="T1049" s="220"/>
      <c r="AT1049" s="221" t="s">
        <v>161</v>
      </c>
      <c r="AU1049" s="221" t="s">
        <v>83</v>
      </c>
      <c r="AV1049" s="13" t="s">
        <v>81</v>
      </c>
      <c r="AW1049" s="13" t="s">
        <v>36</v>
      </c>
      <c r="AX1049" s="13" t="s">
        <v>74</v>
      </c>
      <c r="AY1049" s="221" t="s">
        <v>152</v>
      </c>
    </row>
    <row r="1050" spans="2:51" s="14" customFormat="1">
      <c r="B1050" s="222"/>
      <c r="C1050" s="223"/>
      <c r="D1050" s="213" t="s">
        <v>161</v>
      </c>
      <c r="E1050" s="224" t="s">
        <v>21</v>
      </c>
      <c r="F1050" s="225" t="s">
        <v>1478</v>
      </c>
      <c r="G1050" s="223"/>
      <c r="H1050" s="226">
        <v>14.95</v>
      </c>
      <c r="I1050" s="227"/>
      <c r="J1050" s="223"/>
      <c r="K1050" s="223"/>
      <c r="L1050" s="228"/>
      <c r="M1050" s="229"/>
      <c r="N1050" s="230"/>
      <c r="O1050" s="230"/>
      <c r="P1050" s="230"/>
      <c r="Q1050" s="230"/>
      <c r="R1050" s="230"/>
      <c r="S1050" s="230"/>
      <c r="T1050" s="231"/>
      <c r="AT1050" s="232" t="s">
        <v>161</v>
      </c>
      <c r="AU1050" s="232" t="s">
        <v>83</v>
      </c>
      <c r="AV1050" s="14" t="s">
        <v>83</v>
      </c>
      <c r="AW1050" s="14" t="s">
        <v>36</v>
      </c>
      <c r="AX1050" s="14" t="s">
        <v>74</v>
      </c>
      <c r="AY1050" s="232" t="s">
        <v>152</v>
      </c>
    </row>
    <row r="1051" spans="2:51" s="14" customFormat="1">
      <c r="B1051" s="222"/>
      <c r="C1051" s="223"/>
      <c r="D1051" s="213" t="s">
        <v>161</v>
      </c>
      <c r="E1051" s="224" t="s">
        <v>21</v>
      </c>
      <c r="F1051" s="225" t="s">
        <v>1479</v>
      </c>
      <c r="G1051" s="223"/>
      <c r="H1051" s="226">
        <v>17.399999999999999</v>
      </c>
      <c r="I1051" s="227"/>
      <c r="J1051" s="223"/>
      <c r="K1051" s="223"/>
      <c r="L1051" s="228"/>
      <c r="M1051" s="229"/>
      <c r="N1051" s="230"/>
      <c r="O1051" s="230"/>
      <c r="P1051" s="230"/>
      <c r="Q1051" s="230"/>
      <c r="R1051" s="230"/>
      <c r="S1051" s="230"/>
      <c r="T1051" s="231"/>
      <c r="AT1051" s="232" t="s">
        <v>161</v>
      </c>
      <c r="AU1051" s="232" t="s">
        <v>83</v>
      </c>
      <c r="AV1051" s="14" t="s">
        <v>83</v>
      </c>
      <c r="AW1051" s="14" t="s">
        <v>36</v>
      </c>
      <c r="AX1051" s="14" t="s">
        <v>74</v>
      </c>
      <c r="AY1051" s="232" t="s">
        <v>152</v>
      </c>
    </row>
    <row r="1052" spans="2:51" s="14" customFormat="1">
      <c r="B1052" s="222"/>
      <c r="C1052" s="223"/>
      <c r="D1052" s="213" t="s">
        <v>161</v>
      </c>
      <c r="E1052" s="224" t="s">
        <v>21</v>
      </c>
      <c r="F1052" s="225" t="s">
        <v>1480</v>
      </c>
      <c r="G1052" s="223"/>
      <c r="H1052" s="226">
        <v>6.6</v>
      </c>
      <c r="I1052" s="227"/>
      <c r="J1052" s="223"/>
      <c r="K1052" s="223"/>
      <c r="L1052" s="228"/>
      <c r="M1052" s="229"/>
      <c r="N1052" s="230"/>
      <c r="O1052" s="230"/>
      <c r="P1052" s="230"/>
      <c r="Q1052" s="230"/>
      <c r="R1052" s="230"/>
      <c r="S1052" s="230"/>
      <c r="T1052" s="231"/>
      <c r="AT1052" s="232" t="s">
        <v>161</v>
      </c>
      <c r="AU1052" s="232" t="s">
        <v>83</v>
      </c>
      <c r="AV1052" s="14" t="s">
        <v>83</v>
      </c>
      <c r="AW1052" s="14" t="s">
        <v>36</v>
      </c>
      <c r="AX1052" s="14" t="s">
        <v>74</v>
      </c>
      <c r="AY1052" s="232" t="s">
        <v>152</v>
      </c>
    </row>
    <row r="1053" spans="2:51" s="14" customFormat="1">
      <c r="B1053" s="222"/>
      <c r="C1053" s="223"/>
      <c r="D1053" s="213" t="s">
        <v>161</v>
      </c>
      <c r="E1053" s="224" t="s">
        <v>21</v>
      </c>
      <c r="F1053" s="225" t="s">
        <v>1481</v>
      </c>
      <c r="G1053" s="223"/>
      <c r="H1053" s="226">
        <v>20.58</v>
      </c>
      <c r="I1053" s="227"/>
      <c r="J1053" s="223"/>
      <c r="K1053" s="223"/>
      <c r="L1053" s="228"/>
      <c r="M1053" s="229"/>
      <c r="N1053" s="230"/>
      <c r="O1053" s="230"/>
      <c r="P1053" s="230"/>
      <c r="Q1053" s="230"/>
      <c r="R1053" s="230"/>
      <c r="S1053" s="230"/>
      <c r="T1053" s="231"/>
      <c r="AT1053" s="232" t="s">
        <v>161</v>
      </c>
      <c r="AU1053" s="232" t="s">
        <v>83</v>
      </c>
      <c r="AV1053" s="14" t="s">
        <v>83</v>
      </c>
      <c r="AW1053" s="14" t="s">
        <v>36</v>
      </c>
      <c r="AX1053" s="14" t="s">
        <v>74</v>
      </c>
      <c r="AY1053" s="232" t="s">
        <v>152</v>
      </c>
    </row>
    <row r="1054" spans="2:51" s="14" customFormat="1">
      <c r="B1054" s="222"/>
      <c r="C1054" s="223"/>
      <c r="D1054" s="213" t="s">
        <v>161</v>
      </c>
      <c r="E1054" s="224" t="s">
        <v>21</v>
      </c>
      <c r="F1054" s="225" t="s">
        <v>1482</v>
      </c>
      <c r="G1054" s="223"/>
      <c r="H1054" s="226">
        <v>6.7</v>
      </c>
      <c r="I1054" s="227"/>
      <c r="J1054" s="223"/>
      <c r="K1054" s="223"/>
      <c r="L1054" s="228"/>
      <c r="M1054" s="229"/>
      <c r="N1054" s="230"/>
      <c r="O1054" s="230"/>
      <c r="P1054" s="230"/>
      <c r="Q1054" s="230"/>
      <c r="R1054" s="230"/>
      <c r="S1054" s="230"/>
      <c r="T1054" s="231"/>
      <c r="AT1054" s="232" t="s">
        <v>161</v>
      </c>
      <c r="AU1054" s="232" t="s">
        <v>83</v>
      </c>
      <c r="AV1054" s="14" t="s">
        <v>83</v>
      </c>
      <c r="AW1054" s="14" t="s">
        <v>36</v>
      </c>
      <c r="AX1054" s="14" t="s">
        <v>74</v>
      </c>
      <c r="AY1054" s="232" t="s">
        <v>152</v>
      </c>
    </row>
    <row r="1055" spans="2:51" s="14" customFormat="1">
      <c r="B1055" s="222"/>
      <c r="C1055" s="223"/>
      <c r="D1055" s="213" t="s">
        <v>161</v>
      </c>
      <c r="E1055" s="224" t="s">
        <v>21</v>
      </c>
      <c r="F1055" s="225" t="s">
        <v>1483</v>
      </c>
      <c r="G1055" s="223"/>
      <c r="H1055" s="226">
        <v>9.1</v>
      </c>
      <c r="I1055" s="227"/>
      <c r="J1055" s="223"/>
      <c r="K1055" s="223"/>
      <c r="L1055" s="228"/>
      <c r="M1055" s="229"/>
      <c r="N1055" s="230"/>
      <c r="O1055" s="230"/>
      <c r="P1055" s="230"/>
      <c r="Q1055" s="230"/>
      <c r="R1055" s="230"/>
      <c r="S1055" s="230"/>
      <c r="T1055" s="231"/>
      <c r="AT1055" s="232" t="s">
        <v>161</v>
      </c>
      <c r="AU1055" s="232" t="s">
        <v>83</v>
      </c>
      <c r="AV1055" s="14" t="s">
        <v>83</v>
      </c>
      <c r="AW1055" s="14" t="s">
        <v>36</v>
      </c>
      <c r="AX1055" s="14" t="s">
        <v>74</v>
      </c>
      <c r="AY1055" s="232" t="s">
        <v>152</v>
      </c>
    </row>
    <row r="1056" spans="2:51" s="15" customFormat="1">
      <c r="B1056" s="233"/>
      <c r="C1056" s="234"/>
      <c r="D1056" s="213" t="s">
        <v>161</v>
      </c>
      <c r="E1056" s="235" t="s">
        <v>21</v>
      </c>
      <c r="F1056" s="236" t="s">
        <v>184</v>
      </c>
      <c r="G1056" s="234"/>
      <c r="H1056" s="237">
        <v>131.08999999999997</v>
      </c>
      <c r="I1056" s="238"/>
      <c r="J1056" s="234"/>
      <c r="K1056" s="234"/>
      <c r="L1056" s="239"/>
      <c r="M1056" s="240"/>
      <c r="N1056" s="241"/>
      <c r="O1056" s="241"/>
      <c r="P1056" s="241"/>
      <c r="Q1056" s="241"/>
      <c r="R1056" s="241"/>
      <c r="S1056" s="241"/>
      <c r="T1056" s="242"/>
      <c r="AT1056" s="243" t="s">
        <v>161</v>
      </c>
      <c r="AU1056" s="243" t="s">
        <v>83</v>
      </c>
      <c r="AV1056" s="15" t="s">
        <v>159</v>
      </c>
      <c r="AW1056" s="15" t="s">
        <v>36</v>
      </c>
      <c r="AX1056" s="15" t="s">
        <v>81</v>
      </c>
      <c r="AY1056" s="243" t="s">
        <v>152</v>
      </c>
    </row>
    <row r="1057" spans="1:65" s="2" customFormat="1" ht="36" customHeight="1">
      <c r="A1057" s="37"/>
      <c r="B1057" s="38"/>
      <c r="C1057" s="244" t="s">
        <v>1484</v>
      </c>
      <c r="D1057" s="244" t="s">
        <v>365</v>
      </c>
      <c r="E1057" s="245" t="s">
        <v>1485</v>
      </c>
      <c r="F1057" s="246" t="s">
        <v>1486</v>
      </c>
      <c r="G1057" s="247" t="s">
        <v>157</v>
      </c>
      <c r="H1057" s="248">
        <v>0.96299999999999997</v>
      </c>
      <c r="I1057" s="249"/>
      <c r="J1057" s="250">
        <f>ROUND(I1057*H1057,2)</f>
        <v>0</v>
      </c>
      <c r="K1057" s="246" t="s">
        <v>272</v>
      </c>
      <c r="L1057" s="251"/>
      <c r="M1057" s="252" t="s">
        <v>21</v>
      </c>
      <c r="N1057" s="253" t="s">
        <v>45</v>
      </c>
      <c r="O1057" s="68"/>
      <c r="P1057" s="207">
        <f>O1057*H1057</f>
        <v>0</v>
      </c>
      <c r="Q1057" s="207">
        <v>0.55000000000000004</v>
      </c>
      <c r="R1057" s="207">
        <f>Q1057*H1057</f>
        <v>0.52965000000000007</v>
      </c>
      <c r="S1057" s="207">
        <v>0</v>
      </c>
      <c r="T1057" s="208">
        <f>S1057*H1057</f>
        <v>0</v>
      </c>
      <c r="U1057" s="37"/>
      <c r="V1057" s="37"/>
      <c r="W1057" s="37"/>
      <c r="X1057" s="37"/>
      <c r="Y1057" s="37"/>
      <c r="Z1057" s="37"/>
      <c r="AA1057" s="37"/>
      <c r="AB1057" s="37"/>
      <c r="AC1057" s="37"/>
      <c r="AD1057" s="37"/>
      <c r="AE1057" s="37"/>
      <c r="AR1057" s="209" t="s">
        <v>353</v>
      </c>
      <c r="AT1057" s="209" t="s">
        <v>365</v>
      </c>
      <c r="AU1057" s="209" t="s">
        <v>83</v>
      </c>
      <c r="AY1057" s="19" t="s">
        <v>152</v>
      </c>
      <c r="BE1057" s="210">
        <f>IF(N1057="základní",J1057,0)</f>
        <v>0</v>
      </c>
      <c r="BF1057" s="210">
        <f>IF(N1057="snížená",J1057,0)</f>
        <v>0</v>
      </c>
      <c r="BG1057" s="210">
        <f>IF(N1057="zákl. přenesená",J1057,0)</f>
        <v>0</v>
      </c>
      <c r="BH1057" s="210">
        <f>IF(N1057="sníž. přenesená",J1057,0)</f>
        <v>0</v>
      </c>
      <c r="BI1057" s="210">
        <f>IF(N1057="nulová",J1057,0)</f>
        <v>0</v>
      </c>
      <c r="BJ1057" s="19" t="s">
        <v>81</v>
      </c>
      <c r="BK1057" s="210">
        <f>ROUND(I1057*H1057,2)</f>
        <v>0</v>
      </c>
      <c r="BL1057" s="19" t="s">
        <v>259</v>
      </c>
      <c r="BM1057" s="209" t="s">
        <v>1487</v>
      </c>
    </row>
    <row r="1058" spans="1:65" s="13" customFormat="1">
      <c r="B1058" s="211"/>
      <c r="C1058" s="212"/>
      <c r="D1058" s="213" t="s">
        <v>161</v>
      </c>
      <c r="E1058" s="214" t="s">
        <v>21</v>
      </c>
      <c r="F1058" s="215" t="s">
        <v>1078</v>
      </c>
      <c r="G1058" s="212"/>
      <c r="H1058" s="214" t="s">
        <v>21</v>
      </c>
      <c r="I1058" s="216"/>
      <c r="J1058" s="212"/>
      <c r="K1058" s="212"/>
      <c r="L1058" s="217"/>
      <c r="M1058" s="218"/>
      <c r="N1058" s="219"/>
      <c r="O1058" s="219"/>
      <c r="P1058" s="219"/>
      <c r="Q1058" s="219"/>
      <c r="R1058" s="219"/>
      <c r="S1058" s="219"/>
      <c r="T1058" s="220"/>
      <c r="AT1058" s="221" t="s">
        <v>161</v>
      </c>
      <c r="AU1058" s="221" t="s">
        <v>83</v>
      </c>
      <c r="AV1058" s="13" t="s">
        <v>81</v>
      </c>
      <c r="AW1058" s="13" t="s">
        <v>36</v>
      </c>
      <c r="AX1058" s="13" t="s">
        <v>74</v>
      </c>
      <c r="AY1058" s="221" t="s">
        <v>152</v>
      </c>
    </row>
    <row r="1059" spans="1:65" s="14" customFormat="1">
      <c r="B1059" s="222"/>
      <c r="C1059" s="223"/>
      <c r="D1059" s="213" t="s">
        <v>161</v>
      </c>
      <c r="E1059" s="224" t="s">
        <v>21</v>
      </c>
      <c r="F1059" s="225" t="s">
        <v>1488</v>
      </c>
      <c r="G1059" s="223"/>
      <c r="H1059" s="226">
        <v>4.7E-2</v>
      </c>
      <c r="I1059" s="227"/>
      <c r="J1059" s="223"/>
      <c r="K1059" s="223"/>
      <c r="L1059" s="228"/>
      <c r="M1059" s="229"/>
      <c r="N1059" s="230"/>
      <c r="O1059" s="230"/>
      <c r="P1059" s="230"/>
      <c r="Q1059" s="230"/>
      <c r="R1059" s="230"/>
      <c r="S1059" s="230"/>
      <c r="T1059" s="231"/>
      <c r="AT1059" s="232" t="s">
        <v>161</v>
      </c>
      <c r="AU1059" s="232" t="s">
        <v>83</v>
      </c>
      <c r="AV1059" s="14" t="s">
        <v>83</v>
      </c>
      <c r="AW1059" s="14" t="s">
        <v>36</v>
      </c>
      <c r="AX1059" s="14" t="s">
        <v>74</v>
      </c>
      <c r="AY1059" s="232" t="s">
        <v>152</v>
      </c>
    </row>
    <row r="1060" spans="1:65" s="14" customFormat="1">
      <c r="B1060" s="222"/>
      <c r="C1060" s="223"/>
      <c r="D1060" s="213" t="s">
        <v>161</v>
      </c>
      <c r="E1060" s="224" t="s">
        <v>21</v>
      </c>
      <c r="F1060" s="225" t="s">
        <v>1489</v>
      </c>
      <c r="G1060" s="223"/>
      <c r="H1060" s="226">
        <v>4.4999999999999998E-2</v>
      </c>
      <c r="I1060" s="227"/>
      <c r="J1060" s="223"/>
      <c r="K1060" s="223"/>
      <c r="L1060" s="228"/>
      <c r="M1060" s="229"/>
      <c r="N1060" s="230"/>
      <c r="O1060" s="230"/>
      <c r="P1060" s="230"/>
      <c r="Q1060" s="230"/>
      <c r="R1060" s="230"/>
      <c r="S1060" s="230"/>
      <c r="T1060" s="231"/>
      <c r="AT1060" s="232" t="s">
        <v>161</v>
      </c>
      <c r="AU1060" s="232" t="s">
        <v>83</v>
      </c>
      <c r="AV1060" s="14" t="s">
        <v>83</v>
      </c>
      <c r="AW1060" s="14" t="s">
        <v>36</v>
      </c>
      <c r="AX1060" s="14" t="s">
        <v>74</v>
      </c>
      <c r="AY1060" s="232" t="s">
        <v>152</v>
      </c>
    </row>
    <row r="1061" spans="1:65" s="14" customFormat="1">
      <c r="B1061" s="222"/>
      <c r="C1061" s="223"/>
      <c r="D1061" s="213" t="s">
        <v>161</v>
      </c>
      <c r="E1061" s="224" t="s">
        <v>21</v>
      </c>
      <c r="F1061" s="225" t="s">
        <v>1490</v>
      </c>
      <c r="G1061" s="223"/>
      <c r="H1061" s="226">
        <v>4.1000000000000002E-2</v>
      </c>
      <c r="I1061" s="227"/>
      <c r="J1061" s="223"/>
      <c r="K1061" s="223"/>
      <c r="L1061" s="228"/>
      <c r="M1061" s="229"/>
      <c r="N1061" s="230"/>
      <c r="O1061" s="230"/>
      <c r="P1061" s="230"/>
      <c r="Q1061" s="230"/>
      <c r="R1061" s="230"/>
      <c r="S1061" s="230"/>
      <c r="T1061" s="231"/>
      <c r="AT1061" s="232" t="s">
        <v>161</v>
      </c>
      <c r="AU1061" s="232" t="s">
        <v>83</v>
      </c>
      <c r="AV1061" s="14" t="s">
        <v>83</v>
      </c>
      <c r="AW1061" s="14" t="s">
        <v>36</v>
      </c>
      <c r="AX1061" s="14" t="s">
        <v>74</v>
      </c>
      <c r="AY1061" s="232" t="s">
        <v>152</v>
      </c>
    </row>
    <row r="1062" spans="1:65" s="14" customFormat="1">
      <c r="B1062" s="222"/>
      <c r="C1062" s="223"/>
      <c r="D1062" s="213" t="s">
        <v>161</v>
      </c>
      <c r="E1062" s="224" t="s">
        <v>21</v>
      </c>
      <c r="F1062" s="225" t="s">
        <v>1491</v>
      </c>
      <c r="G1062" s="223"/>
      <c r="H1062" s="226">
        <v>4.3999999999999997E-2</v>
      </c>
      <c r="I1062" s="227"/>
      <c r="J1062" s="223"/>
      <c r="K1062" s="223"/>
      <c r="L1062" s="228"/>
      <c r="M1062" s="229"/>
      <c r="N1062" s="230"/>
      <c r="O1062" s="230"/>
      <c r="P1062" s="230"/>
      <c r="Q1062" s="230"/>
      <c r="R1062" s="230"/>
      <c r="S1062" s="230"/>
      <c r="T1062" s="231"/>
      <c r="AT1062" s="232" t="s">
        <v>161</v>
      </c>
      <c r="AU1062" s="232" t="s">
        <v>83</v>
      </c>
      <c r="AV1062" s="14" t="s">
        <v>83</v>
      </c>
      <c r="AW1062" s="14" t="s">
        <v>36</v>
      </c>
      <c r="AX1062" s="14" t="s">
        <v>74</v>
      </c>
      <c r="AY1062" s="232" t="s">
        <v>152</v>
      </c>
    </row>
    <row r="1063" spans="1:65" s="14" customFormat="1">
      <c r="B1063" s="222"/>
      <c r="C1063" s="223"/>
      <c r="D1063" s="213" t="s">
        <v>161</v>
      </c>
      <c r="E1063" s="224" t="s">
        <v>21</v>
      </c>
      <c r="F1063" s="225" t="s">
        <v>1492</v>
      </c>
      <c r="G1063" s="223"/>
      <c r="H1063" s="226">
        <v>3.3000000000000002E-2</v>
      </c>
      <c r="I1063" s="227"/>
      <c r="J1063" s="223"/>
      <c r="K1063" s="223"/>
      <c r="L1063" s="228"/>
      <c r="M1063" s="229"/>
      <c r="N1063" s="230"/>
      <c r="O1063" s="230"/>
      <c r="P1063" s="230"/>
      <c r="Q1063" s="230"/>
      <c r="R1063" s="230"/>
      <c r="S1063" s="230"/>
      <c r="T1063" s="231"/>
      <c r="AT1063" s="232" t="s">
        <v>161</v>
      </c>
      <c r="AU1063" s="232" t="s">
        <v>83</v>
      </c>
      <c r="AV1063" s="14" t="s">
        <v>83</v>
      </c>
      <c r="AW1063" s="14" t="s">
        <v>36</v>
      </c>
      <c r="AX1063" s="14" t="s">
        <v>74</v>
      </c>
      <c r="AY1063" s="232" t="s">
        <v>152</v>
      </c>
    </row>
    <row r="1064" spans="1:65" s="14" customFormat="1">
      <c r="B1064" s="222"/>
      <c r="C1064" s="223"/>
      <c r="D1064" s="213" t="s">
        <v>161</v>
      </c>
      <c r="E1064" s="224" t="s">
        <v>21</v>
      </c>
      <c r="F1064" s="225" t="s">
        <v>1493</v>
      </c>
      <c r="G1064" s="223"/>
      <c r="H1064" s="226">
        <v>0.11799999999999999</v>
      </c>
      <c r="I1064" s="227"/>
      <c r="J1064" s="223"/>
      <c r="K1064" s="223"/>
      <c r="L1064" s="228"/>
      <c r="M1064" s="229"/>
      <c r="N1064" s="230"/>
      <c r="O1064" s="230"/>
      <c r="P1064" s="230"/>
      <c r="Q1064" s="230"/>
      <c r="R1064" s="230"/>
      <c r="S1064" s="230"/>
      <c r="T1064" s="231"/>
      <c r="AT1064" s="232" t="s">
        <v>161</v>
      </c>
      <c r="AU1064" s="232" t="s">
        <v>83</v>
      </c>
      <c r="AV1064" s="14" t="s">
        <v>83</v>
      </c>
      <c r="AW1064" s="14" t="s">
        <v>36</v>
      </c>
      <c r="AX1064" s="14" t="s">
        <v>74</v>
      </c>
      <c r="AY1064" s="232" t="s">
        <v>152</v>
      </c>
    </row>
    <row r="1065" spans="1:65" s="14" customFormat="1">
      <c r="B1065" s="222"/>
      <c r="C1065" s="223"/>
      <c r="D1065" s="213" t="s">
        <v>161</v>
      </c>
      <c r="E1065" s="224" t="s">
        <v>21</v>
      </c>
      <c r="F1065" s="225" t="s">
        <v>1494</v>
      </c>
      <c r="G1065" s="223"/>
      <c r="H1065" s="226">
        <v>2E-3</v>
      </c>
      <c r="I1065" s="227"/>
      <c r="J1065" s="223"/>
      <c r="K1065" s="223"/>
      <c r="L1065" s="228"/>
      <c r="M1065" s="229"/>
      <c r="N1065" s="230"/>
      <c r="O1065" s="230"/>
      <c r="P1065" s="230"/>
      <c r="Q1065" s="230"/>
      <c r="R1065" s="230"/>
      <c r="S1065" s="230"/>
      <c r="T1065" s="231"/>
      <c r="AT1065" s="232" t="s">
        <v>161</v>
      </c>
      <c r="AU1065" s="232" t="s">
        <v>83</v>
      </c>
      <c r="AV1065" s="14" t="s">
        <v>83</v>
      </c>
      <c r="AW1065" s="14" t="s">
        <v>36</v>
      </c>
      <c r="AX1065" s="14" t="s">
        <v>74</v>
      </c>
      <c r="AY1065" s="232" t="s">
        <v>152</v>
      </c>
    </row>
    <row r="1066" spans="1:65" s="14" customFormat="1">
      <c r="B1066" s="222"/>
      <c r="C1066" s="223"/>
      <c r="D1066" s="213" t="s">
        <v>161</v>
      </c>
      <c r="E1066" s="224" t="s">
        <v>21</v>
      </c>
      <c r="F1066" s="225" t="s">
        <v>1495</v>
      </c>
      <c r="G1066" s="223"/>
      <c r="H1066" s="226">
        <v>0.63300000000000001</v>
      </c>
      <c r="I1066" s="227"/>
      <c r="J1066" s="223"/>
      <c r="K1066" s="223"/>
      <c r="L1066" s="228"/>
      <c r="M1066" s="229"/>
      <c r="N1066" s="230"/>
      <c r="O1066" s="230"/>
      <c r="P1066" s="230"/>
      <c r="Q1066" s="230"/>
      <c r="R1066" s="230"/>
      <c r="S1066" s="230"/>
      <c r="T1066" s="231"/>
      <c r="AT1066" s="232" t="s">
        <v>161</v>
      </c>
      <c r="AU1066" s="232" t="s">
        <v>83</v>
      </c>
      <c r="AV1066" s="14" t="s">
        <v>83</v>
      </c>
      <c r="AW1066" s="14" t="s">
        <v>36</v>
      </c>
      <c r="AX1066" s="14" t="s">
        <v>74</v>
      </c>
      <c r="AY1066" s="232" t="s">
        <v>152</v>
      </c>
    </row>
    <row r="1067" spans="1:65" s="15" customFormat="1">
      <c r="B1067" s="233"/>
      <c r="C1067" s="234"/>
      <c r="D1067" s="213" t="s">
        <v>161</v>
      </c>
      <c r="E1067" s="235" t="s">
        <v>21</v>
      </c>
      <c r="F1067" s="236" t="s">
        <v>184</v>
      </c>
      <c r="G1067" s="234"/>
      <c r="H1067" s="237">
        <v>0.96299999999999997</v>
      </c>
      <c r="I1067" s="238"/>
      <c r="J1067" s="234"/>
      <c r="K1067" s="234"/>
      <c r="L1067" s="239"/>
      <c r="M1067" s="240"/>
      <c r="N1067" s="241"/>
      <c r="O1067" s="241"/>
      <c r="P1067" s="241"/>
      <c r="Q1067" s="241"/>
      <c r="R1067" s="241"/>
      <c r="S1067" s="241"/>
      <c r="T1067" s="242"/>
      <c r="AT1067" s="243" t="s">
        <v>161</v>
      </c>
      <c r="AU1067" s="243" t="s">
        <v>83</v>
      </c>
      <c r="AV1067" s="15" t="s">
        <v>159</v>
      </c>
      <c r="AW1067" s="15" t="s">
        <v>36</v>
      </c>
      <c r="AX1067" s="15" t="s">
        <v>81</v>
      </c>
      <c r="AY1067" s="243" t="s">
        <v>152</v>
      </c>
    </row>
    <row r="1068" spans="1:65" s="2" customFormat="1" ht="48" customHeight="1">
      <c r="A1068" s="37"/>
      <c r="B1068" s="38"/>
      <c r="C1068" s="198" t="s">
        <v>1496</v>
      </c>
      <c r="D1068" s="198" t="s">
        <v>154</v>
      </c>
      <c r="E1068" s="199" t="s">
        <v>1497</v>
      </c>
      <c r="F1068" s="200" t="s">
        <v>1498</v>
      </c>
      <c r="G1068" s="201" t="s">
        <v>219</v>
      </c>
      <c r="H1068" s="202">
        <v>173.98599999999999</v>
      </c>
      <c r="I1068" s="203"/>
      <c r="J1068" s="204">
        <f>ROUND(I1068*H1068,2)</f>
        <v>0</v>
      </c>
      <c r="K1068" s="200" t="s">
        <v>158</v>
      </c>
      <c r="L1068" s="42"/>
      <c r="M1068" s="205" t="s">
        <v>21</v>
      </c>
      <c r="N1068" s="206" t="s">
        <v>45</v>
      </c>
      <c r="O1068" s="68"/>
      <c r="P1068" s="207">
        <f>O1068*H1068</f>
        <v>0</v>
      </c>
      <c r="Q1068" s="207">
        <v>1.423E-2</v>
      </c>
      <c r="R1068" s="207">
        <f>Q1068*H1068</f>
        <v>2.4758207799999998</v>
      </c>
      <c r="S1068" s="207">
        <v>0</v>
      </c>
      <c r="T1068" s="208">
        <f>S1068*H1068</f>
        <v>0</v>
      </c>
      <c r="U1068" s="37"/>
      <c r="V1068" s="37"/>
      <c r="W1068" s="37"/>
      <c r="X1068" s="37"/>
      <c r="Y1068" s="37"/>
      <c r="Z1068" s="37"/>
      <c r="AA1068" s="37"/>
      <c r="AB1068" s="37"/>
      <c r="AC1068" s="37"/>
      <c r="AD1068" s="37"/>
      <c r="AE1068" s="37"/>
      <c r="AR1068" s="209" t="s">
        <v>259</v>
      </c>
      <c r="AT1068" s="209" t="s">
        <v>154</v>
      </c>
      <c r="AU1068" s="209" t="s">
        <v>83</v>
      </c>
      <c r="AY1068" s="19" t="s">
        <v>152</v>
      </c>
      <c r="BE1068" s="210">
        <f>IF(N1068="základní",J1068,0)</f>
        <v>0</v>
      </c>
      <c r="BF1068" s="210">
        <f>IF(N1068="snížená",J1068,0)</f>
        <v>0</v>
      </c>
      <c r="BG1068" s="210">
        <f>IF(N1068="zákl. přenesená",J1068,0)</f>
        <v>0</v>
      </c>
      <c r="BH1068" s="210">
        <f>IF(N1068="sníž. přenesená",J1068,0)</f>
        <v>0</v>
      </c>
      <c r="BI1068" s="210">
        <f>IF(N1068="nulová",J1068,0)</f>
        <v>0</v>
      </c>
      <c r="BJ1068" s="19" t="s">
        <v>81</v>
      </c>
      <c r="BK1068" s="210">
        <f>ROUND(I1068*H1068,2)</f>
        <v>0</v>
      </c>
      <c r="BL1068" s="19" t="s">
        <v>259</v>
      </c>
      <c r="BM1068" s="209" t="s">
        <v>1499</v>
      </c>
    </row>
    <row r="1069" spans="1:65" s="13" customFormat="1">
      <c r="B1069" s="211"/>
      <c r="C1069" s="212"/>
      <c r="D1069" s="213" t="s">
        <v>161</v>
      </c>
      <c r="E1069" s="214" t="s">
        <v>21</v>
      </c>
      <c r="F1069" s="215" t="s">
        <v>1092</v>
      </c>
      <c r="G1069" s="212"/>
      <c r="H1069" s="214" t="s">
        <v>21</v>
      </c>
      <c r="I1069" s="216"/>
      <c r="J1069" s="212"/>
      <c r="K1069" s="212"/>
      <c r="L1069" s="217"/>
      <c r="M1069" s="218"/>
      <c r="N1069" s="219"/>
      <c r="O1069" s="219"/>
      <c r="P1069" s="219"/>
      <c r="Q1069" s="219"/>
      <c r="R1069" s="219"/>
      <c r="S1069" s="219"/>
      <c r="T1069" s="220"/>
      <c r="AT1069" s="221" t="s">
        <v>161</v>
      </c>
      <c r="AU1069" s="221" t="s">
        <v>83</v>
      </c>
      <c r="AV1069" s="13" t="s">
        <v>81</v>
      </c>
      <c r="AW1069" s="13" t="s">
        <v>36</v>
      </c>
      <c r="AX1069" s="13" t="s">
        <v>74</v>
      </c>
      <c r="AY1069" s="221" t="s">
        <v>152</v>
      </c>
    </row>
    <row r="1070" spans="1:65" s="14" customFormat="1">
      <c r="B1070" s="222"/>
      <c r="C1070" s="223"/>
      <c r="D1070" s="213" t="s">
        <v>161</v>
      </c>
      <c r="E1070" s="224" t="s">
        <v>21</v>
      </c>
      <c r="F1070" s="225" t="s">
        <v>1500</v>
      </c>
      <c r="G1070" s="223"/>
      <c r="H1070" s="226">
        <v>166.76900000000001</v>
      </c>
      <c r="I1070" s="227"/>
      <c r="J1070" s="223"/>
      <c r="K1070" s="223"/>
      <c r="L1070" s="228"/>
      <c r="M1070" s="229"/>
      <c r="N1070" s="230"/>
      <c r="O1070" s="230"/>
      <c r="P1070" s="230"/>
      <c r="Q1070" s="230"/>
      <c r="R1070" s="230"/>
      <c r="S1070" s="230"/>
      <c r="T1070" s="231"/>
      <c r="AT1070" s="232" t="s">
        <v>161</v>
      </c>
      <c r="AU1070" s="232" t="s">
        <v>83</v>
      </c>
      <c r="AV1070" s="14" t="s">
        <v>83</v>
      </c>
      <c r="AW1070" s="14" t="s">
        <v>36</v>
      </c>
      <c r="AX1070" s="14" t="s">
        <v>74</v>
      </c>
      <c r="AY1070" s="232" t="s">
        <v>152</v>
      </c>
    </row>
    <row r="1071" spans="1:65" s="14" customFormat="1">
      <c r="B1071" s="222"/>
      <c r="C1071" s="223"/>
      <c r="D1071" s="213" t="s">
        <v>161</v>
      </c>
      <c r="E1071" s="224" t="s">
        <v>21</v>
      </c>
      <c r="F1071" s="225" t="s">
        <v>1501</v>
      </c>
      <c r="G1071" s="223"/>
      <c r="H1071" s="226">
        <v>7.2169999999999996</v>
      </c>
      <c r="I1071" s="227"/>
      <c r="J1071" s="223"/>
      <c r="K1071" s="223"/>
      <c r="L1071" s="228"/>
      <c r="M1071" s="229"/>
      <c r="N1071" s="230"/>
      <c r="O1071" s="230"/>
      <c r="P1071" s="230"/>
      <c r="Q1071" s="230"/>
      <c r="R1071" s="230"/>
      <c r="S1071" s="230"/>
      <c r="T1071" s="231"/>
      <c r="AT1071" s="232" t="s">
        <v>161</v>
      </c>
      <c r="AU1071" s="232" t="s">
        <v>83</v>
      </c>
      <c r="AV1071" s="14" t="s">
        <v>83</v>
      </c>
      <c r="AW1071" s="14" t="s">
        <v>36</v>
      </c>
      <c r="AX1071" s="14" t="s">
        <v>74</v>
      </c>
      <c r="AY1071" s="232" t="s">
        <v>152</v>
      </c>
    </row>
    <row r="1072" spans="1:65" s="15" customFormat="1">
      <c r="B1072" s="233"/>
      <c r="C1072" s="234"/>
      <c r="D1072" s="213" t="s">
        <v>161</v>
      </c>
      <c r="E1072" s="235" t="s">
        <v>21</v>
      </c>
      <c r="F1072" s="236" t="s">
        <v>184</v>
      </c>
      <c r="G1072" s="234"/>
      <c r="H1072" s="237">
        <v>173.98600000000002</v>
      </c>
      <c r="I1072" s="238"/>
      <c r="J1072" s="234"/>
      <c r="K1072" s="234"/>
      <c r="L1072" s="239"/>
      <c r="M1072" s="240"/>
      <c r="N1072" s="241"/>
      <c r="O1072" s="241"/>
      <c r="P1072" s="241"/>
      <c r="Q1072" s="241"/>
      <c r="R1072" s="241"/>
      <c r="S1072" s="241"/>
      <c r="T1072" s="242"/>
      <c r="AT1072" s="243" t="s">
        <v>161</v>
      </c>
      <c r="AU1072" s="243" t="s">
        <v>83</v>
      </c>
      <c r="AV1072" s="15" t="s">
        <v>159</v>
      </c>
      <c r="AW1072" s="15" t="s">
        <v>36</v>
      </c>
      <c r="AX1072" s="15" t="s">
        <v>81</v>
      </c>
      <c r="AY1072" s="243" t="s">
        <v>152</v>
      </c>
    </row>
    <row r="1073" spans="1:65" s="2" customFormat="1" ht="24" customHeight="1">
      <c r="A1073" s="37"/>
      <c r="B1073" s="38"/>
      <c r="C1073" s="198" t="s">
        <v>1502</v>
      </c>
      <c r="D1073" s="198" t="s">
        <v>154</v>
      </c>
      <c r="E1073" s="199" t="s">
        <v>1503</v>
      </c>
      <c r="F1073" s="200" t="s">
        <v>1504</v>
      </c>
      <c r="G1073" s="201" t="s">
        <v>271</v>
      </c>
      <c r="H1073" s="202">
        <v>509.76</v>
      </c>
      <c r="I1073" s="203"/>
      <c r="J1073" s="204">
        <f>ROUND(I1073*H1073,2)</f>
        <v>0</v>
      </c>
      <c r="K1073" s="200" t="s">
        <v>158</v>
      </c>
      <c r="L1073" s="42"/>
      <c r="M1073" s="205" t="s">
        <v>21</v>
      </c>
      <c r="N1073" s="206" t="s">
        <v>45</v>
      </c>
      <c r="O1073" s="68"/>
      <c r="P1073" s="207">
        <f>O1073*H1073</f>
        <v>0</v>
      </c>
      <c r="Q1073" s="207">
        <v>2.0000000000000002E-5</v>
      </c>
      <c r="R1073" s="207">
        <f>Q1073*H1073</f>
        <v>1.0195200000000001E-2</v>
      </c>
      <c r="S1073" s="207">
        <v>0</v>
      </c>
      <c r="T1073" s="208">
        <f>S1073*H1073</f>
        <v>0</v>
      </c>
      <c r="U1073" s="37"/>
      <c r="V1073" s="37"/>
      <c r="W1073" s="37"/>
      <c r="X1073" s="37"/>
      <c r="Y1073" s="37"/>
      <c r="Z1073" s="37"/>
      <c r="AA1073" s="37"/>
      <c r="AB1073" s="37"/>
      <c r="AC1073" s="37"/>
      <c r="AD1073" s="37"/>
      <c r="AE1073" s="37"/>
      <c r="AR1073" s="209" t="s">
        <v>259</v>
      </c>
      <c r="AT1073" s="209" t="s">
        <v>154</v>
      </c>
      <c r="AU1073" s="209" t="s">
        <v>83</v>
      </c>
      <c r="AY1073" s="19" t="s">
        <v>152</v>
      </c>
      <c r="BE1073" s="210">
        <f>IF(N1073="základní",J1073,0)</f>
        <v>0</v>
      </c>
      <c r="BF1073" s="210">
        <f>IF(N1073="snížená",J1073,0)</f>
        <v>0</v>
      </c>
      <c r="BG1073" s="210">
        <f>IF(N1073="zákl. přenesená",J1073,0)</f>
        <v>0</v>
      </c>
      <c r="BH1073" s="210">
        <f>IF(N1073="sníž. přenesená",J1073,0)</f>
        <v>0</v>
      </c>
      <c r="BI1073" s="210">
        <f>IF(N1073="nulová",J1073,0)</f>
        <v>0</v>
      </c>
      <c r="BJ1073" s="19" t="s">
        <v>81</v>
      </c>
      <c r="BK1073" s="210">
        <f>ROUND(I1073*H1073,2)</f>
        <v>0</v>
      </c>
      <c r="BL1073" s="19" t="s">
        <v>259</v>
      </c>
      <c r="BM1073" s="209" t="s">
        <v>1505</v>
      </c>
    </row>
    <row r="1074" spans="1:65" s="13" customFormat="1">
      <c r="B1074" s="211"/>
      <c r="C1074" s="212"/>
      <c r="D1074" s="213" t="s">
        <v>161</v>
      </c>
      <c r="E1074" s="214" t="s">
        <v>21</v>
      </c>
      <c r="F1074" s="215" t="s">
        <v>1092</v>
      </c>
      <c r="G1074" s="212"/>
      <c r="H1074" s="214" t="s">
        <v>21</v>
      </c>
      <c r="I1074" s="216"/>
      <c r="J1074" s="212"/>
      <c r="K1074" s="212"/>
      <c r="L1074" s="217"/>
      <c r="M1074" s="218"/>
      <c r="N1074" s="219"/>
      <c r="O1074" s="219"/>
      <c r="P1074" s="219"/>
      <c r="Q1074" s="219"/>
      <c r="R1074" s="219"/>
      <c r="S1074" s="219"/>
      <c r="T1074" s="220"/>
      <c r="AT1074" s="221" t="s">
        <v>161</v>
      </c>
      <c r="AU1074" s="221" t="s">
        <v>83</v>
      </c>
      <c r="AV1074" s="13" t="s">
        <v>81</v>
      </c>
      <c r="AW1074" s="13" t="s">
        <v>36</v>
      </c>
      <c r="AX1074" s="13" t="s">
        <v>74</v>
      </c>
      <c r="AY1074" s="221" t="s">
        <v>152</v>
      </c>
    </row>
    <row r="1075" spans="1:65" s="13" customFormat="1">
      <c r="B1075" s="211"/>
      <c r="C1075" s="212"/>
      <c r="D1075" s="213" t="s">
        <v>161</v>
      </c>
      <c r="E1075" s="214" t="s">
        <v>21</v>
      </c>
      <c r="F1075" s="215" t="s">
        <v>1506</v>
      </c>
      <c r="G1075" s="212"/>
      <c r="H1075" s="214" t="s">
        <v>21</v>
      </c>
      <c r="I1075" s="216"/>
      <c r="J1075" s="212"/>
      <c r="K1075" s="212"/>
      <c r="L1075" s="217"/>
      <c r="M1075" s="218"/>
      <c r="N1075" s="219"/>
      <c r="O1075" s="219"/>
      <c r="P1075" s="219"/>
      <c r="Q1075" s="219"/>
      <c r="R1075" s="219"/>
      <c r="S1075" s="219"/>
      <c r="T1075" s="220"/>
      <c r="AT1075" s="221" t="s">
        <v>161</v>
      </c>
      <c r="AU1075" s="221" t="s">
        <v>83</v>
      </c>
      <c r="AV1075" s="13" t="s">
        <v>81</v>
      </c>
      <c r="AW1075" s="13" t="s">
        <v>36</v>
      </c>
      <c r="AX1075" s="13" t="s">
        <v>74</v>
      </c>
      <c r="AY1075" s="221" t="s">
        <v>152</v>
      </c>
    </row>
    <row r="1076" spans="1:65" s="14" customFormat="1">
      <c r="B1076" s="222"/>
      <c r="C1076" s="223"/>
      <c r="D1076" s="213" t="s">
        <v>161</v>
      </c>
      <c r="E1076" s="224" t="s">
        <v>21</v>
      </c>
      <c r="F1076" s="225" t="s">
        <v>1507</v>
      </c>
      <c r="G1076" s="223"/>
      <c r="H1076" s="226">
        <v>224.64</v>
      </c>
      <c r="I1076" s="227"/>
      <c r="J1076" s="223"/>
      <c r="K1076" s="223"/>
      <c r="L1076" s="228"/>
      <c r="M1076" s="229"/>
      <c r="N1076" s="230"/>
      <c r="O1076" s="230"/>
      <c r="P1076" s="230"/>
      <c r="Q1076" s="230"/>
      <c r="R1076" s="230"/>
      <c r="S1076" s="230"/>
      <c r="T1076" s="231"/>
      <c r="AT1076" s="232" t="s">
        <v>161</v>
      </c>
      <c r="AU1076" s="232" t="s">
        <v>83</v>
      </c>
      <c r="AV1076" s="14" t="s">
        <v>83</v>
      </c>
      <c r="AW1076" s="14" t="s">
        <v>36</v>
      </c>
      <c r="AX1076" s="14" t="s">
        <v>74</v>
      </c>
      <c r="AY1076" s="232" t="s">
        <v>152</v>
      </c>
    </row>
    <row r="1077" spans="1:65" s="14" customFormat="1">
      <c r="B1077" s="222"/>
      <c r="C1077" s="223"/>
      <c r="D1077" s="213" t="s">
        <v>161</v>
      </c>
      <c r="E1077" s="224" t="s">
        <v>21</v>
      </c>
      <c r="F1077" s="225" t="s">
        <v>1508</v>
      </c>
      <c r="G1077" s="223"/>
      <c r="H1077" s="226">
        <v>285.12</v>
      </c>
      <c r="I1077" s="227"/>
      <c r="J1077" s="223"/>
      <c r="K1077" s="223"/>
      <c r="L1077" s="228"/>
      <c r="M1077" s="229"/>
      <c r="N1077" s="230"/>
      <c r="O1077" s="230"/>
      <c r="P1077" s="230"/>
      <c r="Q1077" s="230"/>
      <c r="R1077" s="230"/>
      <c r="S1077" s="230"/>
      <c r="T1077" s="231"/>
      <c r="AT1077" s="232" t="s">
        <v>161</v>
      </c>
      <c r="AU1077" s="232" t="s">
        <v>83</v>
      </c>
      <c r="AV1077" s="14" t="s">
        <v>83</v>
      </c>
      <c r="AW1077" s="14" t="s">
        <v>36</v>
      </c>
      <c r="AX1077" s="14" t="s">
        <v>74</v>
      </c>
      <c r="AY1077" s="232" t="s">
        <v>152</v>
      </c>
    </row>
    <row r="1078" spans="1:65" s="15" customFormat="1">
      <c r="B1078" s="233"/>
      <c r="C1078" s="234"/>
      <c r="D1078" s="213" t="s">
        <v>161</v>
      </c>
      <c r="E1078" s="235" t="s">
        <v>21</v>
      </c>
      <c r="F1078" s="236" t="s">
        <v>184</v>
      </c>
      <c r="G1078" s="234"/>
      <c r="H1078" s="237">
        <v>509.76</v>
      </c>
      <c r="I1078" s="238"/>
      <c r="J1078" s="234"/>
      <c r="K1078" s="234"/>
      <c r="L1078" s="239"/>
      <c r="M1078" s="240"/>
      <c r="N1078" s="241"/>
      <c r="O1078" s="241"/>
      <c r="P1078" s="241"/>
      <c r="Q1078" s="241"/>
      <c r="R1078" s="241"/>
      <c r="S1078" s="241"/>
      <c r="T1078" s="242"/>
      <c r="AT1078" s="243" t="s">
        <v>161</v>
      </c>
      <c r="AU1078" s="243" t="s">
        <v>83</v>
      </c>
      <c r="AV1078" s="15" t="s">
        <v>159</v>
      </c>
      <c r="AW1078" s="15" t="s">
        <v>36</v>
      </c>
      <c r="AX1078" s="15" t="s">
        <v>81</v>
      </c>
      <c r="AY1078" s="243" t="s">
        <v>152</v>
      </c>
    </row>
    <row r="1079" spans="1:65" s="2" customFormat="1" ht="36" customHeight="1">
      <c r="A1079" s="37"/>
      <c r="B1079" s="38"/>
      <c r="C1079" s="244" t="s">
        <v>1509</v>
      </c>
      <c r="D1079" s="244" t="s">
        <v>365</v>
      </c>
      <c r="E1079" s="245" t="s">
        <v>1510</v>
      </c>
      <c r="F1079" s="246" t="s">
        <v>1511</v>
      </c>
      <c r="G1079" s="247" t="s">
        <v>157</v>
      </c>
      <c r="H1079" s="248">
        <v>1.9079999999999999</v>
      </c>
      <c r="I1079" s="249"/>
      <c r="J1079" s="250">
        <f>ROUND(I1079*H1079,2)</f>
        <v>0</v>
      </c>
      <c r="K1079" s="246" t="s">
        <v>272</v>
      </c>
      <c r="L1079" s="251"/>
      <c r="M1079" s="252" t="s">
        <v>21</v>
      </c>
      <c r="N1079" s="253" t="s">
        <v>45</v>
      </c>
      <c r="O1079" s="68"/>
      <c r="P1079" s="207">
        <f>O1079*H1079</f>
        <v>0</v>
      </c>
      <c r="Q1079" s="207">
        <v>0.55000000000000004</v>
      </c>
      <c r="R1079" s="207">
        <f>Q1079*H1079</f>
        <v>1.0494000000000001</v>
      </c>
      <c r="S1079" s="207">
        <v>0</v>
      </c>
      <c r="T1079" s="208">
        <f>S1079*H1079</f>
        <v>0</v>
      </c>
      <c r="U1079" s="37"/>
      <c r="V1079" s="37"/>
      <c r="W1079" s="37"/>
      <c r="X1079" s="37"/>
      <c r="Y1079" s="37"/>
      <c r="Z1079" s="37"/>
      <c r="AA1079" s="37"/>
      <c r="AB1079" s="37"/>
      <c r="AC1079" s="37"/>
      <c r="AD1079" s="37"/>
      <c r="AE1079" s="37"/>
      <c r="AR1079" s="209" t="s">
        <v>353</v>
      </c>
      <c r="AT1079" s="209" t="s">
        <v>365</v>
      </c>
      <c r="AU1079" s="209" t="s">
        <v>83</v>
      </c>
      <c r="AY1079" s="19" t="s">
        <v>152</v>
      </c>
      <c r="BE1079" s="210">
        <f>IF(N1079="základní",J1079,0)</f>
        <v>0</v>
      </c>
      <c r="BF1079" s="210">
        <f>IF(N1079="snížená",J1079,0)</f>
        <v>0</v>
      </c>
      <c r="BG1079" s="210">
        <f>IF(N1079="zákl. přenesená",J1079,0)</f>
        <v>0</v>
      </c>
      <c r="BH1079" s="210">
        <f>IF(N1079="sníž. přenesená",J1079,0)</f>
        <v>0</v>
      </c>
      <c r="BI1079" s="210">
        <f>IF(N1079="nulová",J1079,0)</f>
        <v>0</v>
      </c>
      <c r="BJ1079" s="19" t="s">
        <v>81</v>
      </c>
      <c r="BK1079" s="210">
        <f>ROUND(I1079*H1079,2)</f>
        <v>0</v>
      </c>
      <c r="BL1079" s="19" t="s">
        <v>259</v>
      </c>
      <c r="BM1079" s="209" t="s">
        <v>1512</v>
      </c>
    </row>
    <row r="1080" spans="1:65" s="13" customFormat="1">
      <c r="B1080" s="211"/>
      <c r="C1080" s="212"/>
      <c r="D1080" s="213" t="s">
        <v>161</v>
      </c>
      <c r="E1080" s="214" t="s">
        <v>21</v>
      </c>
      <c r="F1080" s="215" t="s">
        <v>1078</v>
      </c>
      <c r="G1080" s="212"/>
      <c r="H1080" s="214" t="s">
        <v>21</v>
      </c>
      <c r="I1080" s="216"/>
      <c r="J1080" s="212"/>
      <c r="K1080" s="212"/>
      <c r="L1080" s="217"/>
      <c r="M1080" s="218"/>
      <c r="N1080" s="219"/>
      <c r="O1080" s="219"/>
      <c r="P1080" s="219"/>
      <c r="Q1080" s="219"/>
      <c r="R1080" s="219"/>
      <c r="S1080" s="219"/>
      <c r="T1080" s="220"/>
      <c r="AT1080" s="221" t="s">
        <v>161</v>
      </c>
      <c r="AU1080" s="221" t="s">
        <v>83</v>
      </c>
      <c r="AV1080" s="13" t="s">
        <v>81</v>
      </c>
      <c r="AW1080" s="13" t="s">
        <v>36</v>
      </c>
      <c r="AX1080" s="13" t="s">
        <v>74</v>
      </c>
      <c r="AY1080" s="221" t="s">
        <v>152</v>
      </c>
    </row>
    <row r="1081" spans="1:65" s="14" customFormat="1">
      <c r="B1081" s="222"/>
      <c r="C1081" s="223"/>
      <c r="D1081" s="213" t="s">
        <v>161</v>
      </c>
      <c r="E1081" s="224" t="s">
        <v>21</v>
      </c>
      <c r="F1081" s="225" t="s">
        <v>1417</v>
      </c>
      <c r="G1081" s="223"/>
      <c r="H1081" s="226">
        <v>1.835</v>
      </c>
      <c r="I1081" s="227"/>
      <c r="J1081" s="223"/>
      <c r="K1081" s="223"/>
      <c r="L1081" s="228"/>
      <c r="M1081" s="229"/>
      <c r="N1081" s="230"/>
      <c r="O1081" s="230"/>
      <c r="P1081" s="230"/>
      <c r="Q1081" s="230"/>
      <c r="R1081" s="230"/>
      <c r="S1081" s="230"/>
      <c r="T1081" s="231"/>
      <c r="AT1081" s="232" t="s">
        <v>161</v>
      </c>
      <c r="AU1081" s="232" t="s">
        <v>83</v>
      </c>
      <c r="AV1081" s="14" t="s">
        <v>83</v>
      </c>
      <c r="AW1081" s="14" t="s">
        <v>36</v>
      </c>
      <c r="AX1081" s="14" t="s">
        <v>81</v>
      </c>
      <c r="AY1081" s="232" t="s">
        <v>152</v>
      </c>
    </row>
    <row r="1082" spans="1:65" s="14" customFormat="1">
      <c r="B1082" s="222"/>
      <c r="C1082" s="223"/>
      <c r="D1082" s="213" t="s">
        <v>161</v>
      </c>
      <c r="E1082" s="223"/>
      <c r="F1082" s="225" t="s">
        <v>1513</v>
      </c>
      <c r="G1082" s="223"/>
      <c r="H1082" s="226">
        <v>1.9079999999999999</v>
      </c>
      <c r="I1082" s="227"/>
      <c r="J1082" s="223"/>
      <c r="K1082" s="223"/>
      <c r="L1082" s="228"/>
      <c r="M1082" s="229"/>
      <c r="N1082" s="230"/>
      <c r="O1082" s="230"/>
      <c r="P1082" s="230"/>
      <c r="Q1082" s="230"/>
      <c r="R1082" s="230"/>
      <c r="S1082" s="230"/>
      <c r="T1082" s="231"/>
      <c r="AT1082" s="232" t="s">
        <v>161</v>
      </c>
      <c r="AU1082" s="232" t="s">
        <v>83</v>
      </c>
      <c r="AV1082" s="14" t="s">
        <v>83</v>
      </c>
      <c r="AW1082" s="14" t="s">
        <v>4</v>
      </c>
      <c r="AX1082" s="14" t="s">
        <v>81</v>
      </c>
      <c r="AY1082" s="232" t="s">
        <v>152</v>
      </c>
    </row>
    <row r="1083" spans="1:65" s="2" customFormat="1" ht="24" customHeight="1">
      <c r="A1083" s="37"/>
      <c r="B1083" s="38"/>
      <c r="C1083" s="198" t="s">
        <v>1514</v>
      </c>
      <c r="D1083" s="198" t="s">
        <v>154</v>
      </c>
      <c r="E1083" s="199" t="s">
        <v>1515</v>
      </c>
      <c r="F1083" s="200" t="s">
        <v>1516</v>
      </c>
      <c r="G1083" s="201" t="s">
        <v>219</v>
      </c>
      <c r="H1083" s="202">
        <v>64.606999999999999</v>
      </c>
      <c r="I1083" s="203"/>
      <c r="J1083" s="204">
        <f>ROUND(I1083*H1083,2)</f>
        <v>0</v>
      </c>
      <c r="K1083" s="200" t="s">
        <v>158</v>
      </c>
      <c r="L1083" s="42"/>
      <c r="M1083" s="205" t="s">
        <v>21</v>
      </c>
      <c r="N1083" s="206" t="s">
        <v>45</v>
      </c>
      <c r="O1083" s="68"/>
      <c r="P1083" s="207">
        <f>O1083*H1083</f>
        <v>0</v>
      </c>
      <c r="Q1083" s="207">
        <v>0</v>
      </c>
      <c r="R1083" s="207">
        <f>Q1083*H1083</f>
        <v>0</v>
      </c>
      <c r="S1083" s="207">
        <v>0</v>
      </c>
      <c r="T1083" s="208">
        <f>S1083*H1083</f>
        <v>0</v>
      </c>
      <c r="U1083" s="37"/>
      <c r="V1083" s="37"/>
      <c r="W1083" s="37"/>
      <c r="X1083" s="37"/>
      <c r="Y1083" s="37"/>
      <c r="Z1083" s="37"/>
      <c r="AA1083" s="37"/>
      <c r="AB1083" s="37"/>
      <c r="AC1083" s="37"/>
      <c r="AD1083" s="37"/>
      <c r="AE1083" s="37"/>
      <c r="AR1083" s="209" t="s">
        <v>259</v>
      </c>
      <c r="AT1083" s="209" t="s">
        <v>154</v>
      </c>
      <c r="AU1083" s="209" t="s">
        <v>83</v>
      </c>
      <c r="AY1083" s="19" t="s">
        <v>152</v>
      </c>
      <c r="BE1083" s="210">
        <f>IF(N1083="základní",J1083,0)</f>
        <v>0</v>
      </c>
      <c r="BF1083" s="210">
        <f>IF(N1083="snížená",J1083,0)</f>
        <v>0</v>
      </c>
      <c r="BG1083" s="210">
        <f>IF(N1083="zákl. přenesená",J1083,0)</f>
        <v>0</v>
      </c>
      <c r="BH1083" s="210">
        <f>IF(N1083="sníž. přenesená",J1083,0)</f>
        <v>0</v>
      </c>
      <c r="BI1083" s="210">
        <f>IF(N1083="nulová",J1083,0)</f>
        <v>0</v>
      </c>
      <c r="BJ1083" s="19" t="s">
        <v>81</v>
      </c>
      <c r="BK1083" s="210">
        <f>ROUND(I1083*H1083,2)</f>
        <v>0</v>
      </c>
      <c r="BL1083" s="19" t="s">
        <v>259</v>
      </c>
      <c r="BM1083" s="209" t="s">
        <v>1517</v>
      </c>
    </row>
    <row r="1084" spans="1:65" s="13" customFormat="1">
      <c r="B1084" s="211"/>
      <c r="C1084" s="212"/>
      <c r="D1084" s="213" t="s">
        <v>161</v>
      </c>
      <c r="E1084" s="214" t="s">
        <v>21</v>
      </c>
      <c r="F1084" s="215" t="s">
        <v>1518</v>
      </c>
      <c r="G1084" s="212"/>
      <c r="H1084" s="214" t="s">
        <v>21</v>
      </c>
      <c r="I1084" s="216"/>
      <c r="J1084" s="212"/>
      <c r="K1084" s="212"/>
      <c r="L1084" s="217"/>
      <c r="M1084" s="218"/>
      <c r="N1084" s="219"/>
      <c r="O1084" s="219"/>
      <c r="P1084" s="219"/>
      <c r="Q1084" s="219"/>
      <c r="R1084" s="219"/>
      <c r="S1084" s="219"/>
      <c r="T1084" s="220"/>
      <c r="AT1084" s="221" t="s">
        <v>161</v>
      </c>
      <c r="AU1084" s="221" t="s">
        <v>83</v>
      </c>
      <c r="AV1084" s="13" t="s">
        <v>81</v>
      </c>
      <c r="AW1084" s="13" t="s">
        <v>36</v>
      </c>
      <c r="AX1084" s="13" t="s">
        <v>74</v>
      </c>
      <c r="AY1084" s="221" t="s">
        <v>152</v>
      </c>
    </row>
    <row r="1085" spans="1:65" s="13" customFormat="1">
      <c r="B1085" s="211"/>
      <c r="C1085" s="212"/>
      <c r="D1085" s="213" t="s">
        <v>161</v>
      </c>
      <c r="E1085" s="214" t="s">
        <v>21</v>
      </c>
      <c r="F1085" s="215" t="s">
        <v>1414</v>
      </c>
      <c r="G1085" s="212"/>
      <c r="H1085" s="214" t="s">
        <v>21</v>
      </c>
      <c r="I1085" s="216"/>
      <c r="J1085" s="212"/>
      <c r="K1085" s="212"/>
      <c r="L1085" s="217"/>
      <c r="M1085" s="218"/>
      <c r="N1085" s="219"/>
      <c r="O1085" s="219"/>
      <c r="P1085" s="219"/>
      <c r="Q1085" s="219"/>
      <c r="R1085" s="219"/>
      <c r="S1085" s="219"/>
      <c r="T1085" s="220"/>
      <c r="AT1085" s="221" t="s">
        <v>161</v>
      </c>
      <c r="AU1085" s="221" t="s">
        <v>83</v>
      </c>
      <c r="AV1085" s="13" t="s">
        <v>81</v>
      </c>
      <c r="AW1085" s="13" t="s">
        <v>36</v>
      </c>
      <c r="AX1085" s="13" t="s">
        <v>74</v>
      </c>
      <c r="AY1085" s="221" t="s">
        <v>152</v>
      </c>
    </row>
    <row r="1086" spans="1:65" s="14" customFormat="1">
      <c r="B1086" s="222"/>
      <c r="C1086" s="223"/>
      <c r="D1086" s="213" t="s">
        <v>161</v>
      </c>
      <c r="E1086" s="224" t="s">
        <v>21</v>
      </c>
      <c r="F1086" s="225" t="s">
        <v>1519</v>
      </c>
      <c r="G1086" s="223"/>
      <c r="H1086" s="226">
        <v>64.606999999999999</v>
      </c>
      <c r="I1086" s="227"/>
      <c r="J1086" s="223"/>
      <c r="K1086" s="223"/>
      <c r="L1086" s="228"/>
      <c r="M1086" s="229"/>
      <c r="N1086" s="230"/>
      <c r="O1086" s="230"/>
      <c r="P1086" s="230"/>
      <c r="Q1086" s="230"/>
      <c r="R1086" s="230"/>
      <c r="S1086" s="230"/>
      <c r="T1086" s="231"/>
      <c r="AT1086" s="232" t="s">
        <v>161</v>
      </c>
      <c r="AU1086" s="232" t="s">
        <v>83</v>
      </c>
      <c r="AV1086" s="14" t="s">
        <v>83</v>
      </c>
      <c r="AW1086" s="14" t="s">
        <v>36</v>
      </c>
      <c r="AX1086" s="14" t="s">
        <v>81</v>
      </c>
      <c r="AY1086" s="232" t="s">
        <v>152</v>
      </c>
    </row>
    <row r="1087" spans="1:65" s="2" customFormat="1" ht="24" customHeight="1">
      <c r="A1087" s="37"/>
      <c r="B1087" s="38"/>
      <c r="C1087" s="244" t="s">
        <v>1520</v>
      </c>
      <c r="D1087" s="244" t="s">
        <v>365</v>
      </c>
      <c r="E1087" s="245" t="s">
        <v>1521</v>
      </c>
      <c r="F1087" s="246" t="s">
        <v>1522</v>
      </c>
      <c r="G1087" s="247" t="s">
        <v>219</v>
      </c>
      <c r="H1087" s="248">
        <v>71.135000000000005</v>
      </c>
      <c r="I1087" s="249"/>
      <c r="J1087" s="250">
        <f>ROUND(I1087*H1087,2)</f>
        <v>0</v>
      </c>
      <c r="K1087" s="246" t="s">
        <v>272</v>
      </c>
      <c r="L1087" s="251"/>
      <c r="M1087" s="252" t="s">
        <v>21</v>
      </c>
      <c r="N1087" s="253" t="s">
        <v>45</v>
      </c>
      <c r="O1087" s="68"/>
      <c r="P1087" s="207">
        <f>O1087*H1087</f>
        <v>0</v>
      </c>
      <c r="Q1087" s="207">
        <v>9.3100000000000006E-3</v>
      </c>
      <c r="R1087" s="207">
        <f>Q1087*H1087</f>
        <v>0.66226685000000007</v>
      </c>
      <c r="S1087" s="207">
        <v>0</v>
      </c>
      <c r="T1087" s="208">
        <f>S1087*H1087</f>
        <v>0</v>
      </c>
      <c r="U1087" s="37"/>
      <c r="V1087" s="37"/>
      <c r="W1087" s="37"/>
      <c r="X1087" s="37"/>
      <c r="Y1087" s="37"/>
      <c r="Z1087" s="37"/>
      <c r="AA1087" s="37"/>
      <c r="AB1087" s="37"/>
      <c r="AC1087" s="37"/>
      <c r="AD1087" s="37"/>
      <c r="AE1087" s="37"/>
      <c r="AR1087" s="209" t="s">
        <v>353</v>
      </c>
      <c r="AT1087" s="209" t="s">
        <v>365</v>
      </c>
      <c r="AU1087" s="209" t="s">
        <v>83</v>
      </c>
      <c r="AY1087" s="19" t="s">
        <v>152</v>
      </c>
      <c r="BE1087" s="210">
        <f>IF(N1087="základní",J1087,0)</f>
        <v>0</v>
      </c>
      <c r="BF1087" s="210">
        <f>IF(N1087="snížená",J1087,0)</f>
        <v>0</v>
      </c>
      <c r="BG1087" s="210">
        <f>IF(N1087="zákl. přenesená",J1087,0)</f>
        <v>0</v>
      </c>
      <c r="BH1087" s="210">
        <f>IF(N1087="sníž. přenesená",J1087,0)</f>
        <v>0</v>
      </c>
      <c r="BI1087" s="210">
        <f>IF(N1087="nulová",J1087,0)</f>
        <v>0</v>
      </c>
      <c r="BJ1087" s="19" t="s">
        <v>81</v>
      </c>
      <c r="BK1087" s="210">
        <f>ROUND(I1087*H1087,2)</f>
        <v>0</v>
      </c>
      <c r="BL1087" s="19" t="s">
        <v>259</v>
      </c>
      <c r="BM1087" s="209" t="s">
        <v>1523</v>
      </c>
    </row>
    <row r="1088" spans="1:65" s="14" customFormat="1">
      <c r="B1088" s="222"/>
      <c r="C1088" s="223"/>
      <c r="D1088" s="213" t="s">
        <v>161</v>
      </c>
      <c r="E1088" s="224" t="s">
        <v>21</v>
      </c>
      <c r="F1088" s="225" t="s">
        <v>1524</v>
      </c>
      <c r="G1088" s="223"/>
      <c r="H1088" s="226">
        <v>64.668000000000006</v>
      </c>
      <c r="I1088" s="227"/>
      <c r="J1088" s="223"/>
      <c r="K1088" s="223"/>
      <c r="L1088" s="228"/>
      <c r="M1088" s="229"/>
      <c r="N1088" s="230"/>
      <c r="O1088" s="230"/>
      <c r="P1088" s="230"/>
      <c r="Q1088" s="230"/>
      <c r="R1088" s="230"/>
      <c r="S1088" s="230"/>
      <c r="T1088" s="231"/>
      <c r="AT1088" s="232" t="s">
        <v>161</v>
      </c>
      <c r="AU1088" s="232" t="s">
        <v>83</v>
      </c>
      <c r="AV1088" s="14" t="s">
        <v>83</v>
      </c>
      <c r="AW1088" s="14" t="s">
        <v>36</v>
      </c>
      <c r="AX1088" s="14" t="s">
        <v>81</v>
      </c>
      <c r="AY1088" s="232" t="s">
        <v>152</v>
      </c>
    </row>
    <row r="1089" spans="1:65" s="14" customFormat="1">
      <c r="B1089" s="222"/>
      <c r="C1089" s="223"/>
      <c r="D1089" s="213" t="s">
        <v>161</v>
      </c>
      <c r="E1089" s="223"/>
      <c r="F1089" s="225" t="s">
        <v>1525</v>
      </c>
      <c r="G1089" s="223"/>
      <c r="H1089" s="226">
        <v>71.135000000000005</v>
      </c>
      <c r="I1089" s="227"/>
      <c r="J1089" s="223"/>
      <c r="K1089" s="223"/>
      <c r="L1089" s="228"/>
      <c r="M1089" s="229"/>
      <c r="N1089" s="230"/>
      <c r="O1089" s="230"/>
      <c r="P1089" s="230"/>
      <c r="Q1089" s="230"/>
      <c r="R1089" s="230"/>
      <c r="S1089" s="230"/>
      <c r="T1089" s="231"/>
      <c r="AT1089" s="232" t="s">
        <v>161</v>
      </c>
      <c r="AU1089" s="232" t="s">
        <v>83</v>
      </c>
      <c r="AV1089" s="14" t="s">
        <v>83</v>
      </c>
      <c r="AW1089" s="14" t="s">
        <v>4</v>
      </c>
      <c r="AX1089" s="14" t="s">
        <v>81</v>
      </c>
      <c r="AY1089" s="232" t="s">
        <v>152</v>
      </c>
    </row>
    <row r="1090" spans="1:65" s="2" customFormat="1" ht="24" customHeight="1">
      <c r="A1090" s="37"/>
      <c r="B1090" s="38"/>
      <c r="C1090" s="198" t="s">
        <v>1526</v>
      </c>
      <c r="D1090" s="198" t="s">
        <v>154</v>
      </c>
      <c r="E1090" s="199" t="s">
        <v>1527</v>
      </c>
      <c r="F1090" s="200" t="s">
        <v>1528</v>
      </c>
      <c r="G1090" s="201" t="s">
        <v>157</v>
      </c>
      <c r="H1090" s="202">
        <v>4.0990000000000002</v>
      </c>
      <c r="I1090" s="203"/>
      <c r="J1090" s="204">
        <f>ROUND(I1090*H1090,2)</f>
        <v>0</v>
      </c>
      <c r="K1090" s="200" t="s">
        <v>158</v>
      </c>
      <c r="L1090" s="42"/>
      <c r="M1090" s="205" t="s">
        <v>21</v>
      </c>
      <c r="N1090" s="206" t="s">
        <v>45</v>
      </c>
      <c r="O1090" s="68"/>
      <c r="P1090" s="207">
        <f>O1090*H1090</f>
        <v>0</v>
      </c>
      <c r="Q1090" s="207">
        <v>2.81E-3</v>
      </c>
      <c r="R1090" s="207">
        <f>Q1090*H1090</f>
        <v>1.1518190000000001E-2</v>
      </c>
      <c r="S1090" s="207">
        <v>0</v>
      </c>
      <c r="T1090" s="208">
        <f>S1090*H1090</f>
        <v>0</v>
      </c>
      <c r="U1090" s="37"/>
      <c r="V1090" s="37"/>
      <c r="W1090" s="37"/>
      <c r="X1090" s="37"/>
      <c r="Y1090" s="37"/>
      <c r="Z1090" s="37"/>
      <c r="AA1090" s="37"/>
      <c r="AB1090" s="37"/>
      <c r="AC1090" s="37"/>
      <c r="AD1090" s="37"/>
      <c r="AE1090" s="37"/>
      <c r="AR1090" s="209" t="s">
        <v>259</v>
      </c>
      <c r="AT1090" s="209" t="s">
        <v>154</v>
      </c>
      <c r="AU1090" s="209" t="s">
        <v>83</v>
      </c>
      <c r="AY1090" s="19" t="s">
        <v>152</v>
      </c>
      <c r="BE1090" s="210">
        <f>IF(N1090="základní",J1090,0)</f>
        <v>0</v>
      </c>
      <c r="BF1090" s="210">
        <f>IF(N1090="snížená",J1090,0)</f>
        <v>0</v>
      </c>
      <c r="BG1090" s="210">
        <f>IF(N1090="zákl. přenesená",J1090,0)</f>
        <v>0</v>
      </c>
      <c r="BH1090" s="210">
        <f>IF(N1090="sníž. přenesená",J1090,0)</f>
        <v>0</v>
      </c>
      <c r="BI1090" s="210">
        <f>IF(N1090="nulová",J1090,0)</f>
        <v>0</v>
      </c>
      <c r="BJ1090" s="19" t="s">
        <v>81</v>
      </c>
      <c r="BK1090" s="210">
        <f>ROUND(I1090*H1090,2)</f>
        <v>0</v>
      </c>
      <c r="BL1090" s="19" t="s">
        <v>259</v>
      </c>
      <c r="BM1090" s="209" t="s">
        <v>1529</v>
      </c>
    </row>
    <row r="1091" spans="1:65" s="14" customFormat="1">
      <c r="B1091" s="222"/>
      <c r="C1091" s="223"/>
      <c r="D1091" s="213" t="s">
        <v>161</v>
      </c>
      <c r="E1091" s="224" t="s">
        <v>21</v>
      </c>
      <c r="F1091" s="225" t="s">
        <v>1530</v>
      </c>
      <c r="G1091" s="223"/>
      <c r="H1091" s="226">
        <v>4.0990000000000002</v>
      </c>
      <c r="I1091" s="227"/>
      <c r="J1091" s="223"/>
      <c r="K1091" s="223"/>
      <c r="L1091" s="228"/>
      <c r="M1091" s="229"/>
      <c r="N1091" s="230"/>
      <c r="O1091" s="230"/>
      <c r="P1091" s="230"/>
      <c r="Q1091" s="230"/>
      <c r="R1091" s="230"/>
      <c r="S1091" s="230"/>
      <c r="T1091" s="231"/>
      <c r="AT1091" s="232" t="s">
        <v>161</v>
      </c>
      <c r="AU1091" s="232" t="s">
        <v>83</v>
      </c>
      <c r="AV1091" s="14" t="s">
        <v>83</v>
      </c>
      <c r="AW1091" s="14" t="s">
        <v>36</v>
      </c>
      <c r="AX1091" s="14" t="s">
        <v>81</v>
      </c>
      <c r="AY1091" s="232" t="s">
        <v>152</v>
      </c>
    </row>
    <row r="1092" spans="1:65" s="2" customFormat="1" ht="36" customHeight="1">
      <c r="A1092" s="37"/>
      <c r="B1092" s="38"/>
      <c r="C1092" s="198" t="s">
        <v>1531</v>
      </c>
      <c r="D1092" s="198" t="s">
        <v>154</v>
      </c>
      <c r="E1092" s="199" t="s">
        <v>1532</v>
      </c>
      <c r="F1092" s="200" t="s">
        <v>1533</v>
      </c>
      <c r="G1092" s="201" t="s">
        <v>1084</v>
      </c>
      <c r="H1092" s="265"/>
      <c r="I1092" s="203"/>
      <c r="J1092" s="204">
        <f>ROUND(I1092*H1092,2)</f>
        <v>0</v>
      </c>
      <c r="K1092" s="200" t="s">
        <v>158</v>
      </c>
      <c r="L1092" s="42"/>
      <c r="M1092" s="205" t="s">
        <v>21</v>
      </c>
      <c r="N1092" s="206" t="s">
        <v>45</v>
      </c>
      <c r="O1092" s="68"/>
      <c r="P1092" s="207">
        <f>O1092*H1092</f>
        <v>0</v>
      </c>
      <c r="Q1092" s="207">
        <v>0</v>
      </c>
      <c r="R1092" s="207">
        <f>Q1092*H1092</f>
        <v>0</v>
      </c>
      <c r="S1092" s="207">
        <v>0</v>
      </c>
      <c r="T1092" s="208">
        <f>S1092*H1092</f>
        <v>0</v>
      </c>
      <c r="U1092" s="37"/>
      <c r="V1092" s="37"/>
      <c r="W1092" s="37"/>
      <c r="X1092" s="37"/>
      <c r="Y1092" s="37"/>
      <c r="Z1092" s="37"/>
      <c r="AA1092" s="37"/>
      <c r="AB1092" s="37"/>
      <c r="AC1092" s="37"/>
      <c r="AD1092" s="37"/>
      <c r="AE1092" s="37"/>
      <c r="AR1092" s="209" t="s">
        <v>259</v>
      </c>
      <c r="AT1092" s="209" t="s">
        <v>154</v>
      </c>
      <c r="AU1092" s="209" t="s">
        <v>83</v>
      </c>
      <c r="AY1092" s="19" t="s">
        <v>152</v>
      </c>
      <c r="BE1092" s="210">
        <f>IF(N1092="základní",J1092,0)</f>
        <v>0</v>
      </c>
      <c r="BF1092" s="210">
        <f>IF(N1092="snížená",J1092,0)</f>
        <v>0</v>
      </c>
      <c r="BG1092" s="210">
        <f>IF(N1092="zákl. přenesená",J1092,0)</f>
        <v>0</v>
      </c>
      <c r="BH1092" s="210">
        <f>IF(N1092="sníž. přenesená",J1092,0)</f>
        <v>0</v>
      </c>
      <c r="BI1092" s="210">
        <f>IF(N1092="nulová",J1092,0)</f>
        <v>0</v>
      </c>
      <c r="BJ1092" s="19" t="s">
        <v>81</v>
      </c>
      <c r="BK1092" s="210">
        <f>ROUND(I1092*H1092,2)</f>
        <v>0</v>
      </c>
      <c r="BL1092" s="19" t="s">
        <v>259</v>
      </c>
      <c r="BM1092" s="209" t="s">
        <v>1534</v>
      </c>
    </row>
    <row r="1093" spans="1:65" s="12" customFormat="1" ht="22.9" customHeight="1">
      <c r="B1093" s="182"/>
      <c r="C1093" s="183"/>
      <c r="D1093" s="184" t="s">
        <v>73</v>
      </c>
      <c r="E1093" s="196" t="s">
        <v>1535</v>
      </c>
      <c r="F1093" s="196" t="s">
        <v>1536</v>
      </c>
      <c r="G1093" s="183"/>
      <c r="H1093" s="183"/>
      <c r="I1093" s="186"/>
      <c r="J1093" s="197">
        <f>BK1093</f>
        <v>0</v>
      </c>
      <c r="K1093" s="183"/>
      <c r="L1093" s="188"/>
      <c r="M1093" s="189"/>
      <c r="N1093" s="190"/>
      <c r="O1093" s="190"/>
      <c r="P1093" s="191">
        <f>SUM(P1094:P1114)</f>
        <v>0</v>
      </c>
      <c r="Q1093" s="190"/>
      <c r="R1093" s="191">
        <f>SUM(R1094:R1114)</f>
        <v>2.1577425000000003</v>
      </c>
      <c r="S1093" s="190"/>
      <c r="T1093" s="192">
        <f>SUM(T1094:T1114)</f>
        <v>0</v>
      </c>
      <c r="AR1093" s="193" t="s">
        <v>83</v>
      </c>
      <c r="AT1093" s="194" t="s">
        <v>73</v>
      </c>
      <c r="AU1093" s="194" t="s">
        <v>81</v>
      </c>
      <c r="AY1093" s="193" t="s">
        <v>152</v>
      </c>
      <c r="BK1093" s="195">
        <f>SUM(BK1094:BK1114)</f>
        <v>0</v>
      </c>
    </row>
    <row r="1094" spans="1:65" s="2" customFormat="1" ht="48" customHeight="1">
      <c r="A1094" s="37"/>
      <c r="B1094" s="38"/>
      <c r="C1094" s="198" t="s">
        <v>1537</v>
      </c>
      <c r="D1094" s="198" t="s">
        <v>154</v>
      </c>
      <c r="E1094" s="199" t="s">
        <v>1538</v>
      </c>
      <c r="F1094" s="200" t="s">
        <v>1539</v>
      </c>
      <c r="G1094" s="201" t="s">
        <v>219</v>
      </c>
      <c r="H1094" s="202">
        <v>6</v>
      </c>
      <c r="I1094" s="203"/>
      <c r="J1094" s="204">
        <f>ROUND(I1094*H1094,2)</f>
        <v>0</v>
      </c>
      <c r="K1094" s="200" t="s">
        <v>158</v>
      </c>
      <c r="L1094" s="42"/>
      <c r="M1094" s="205" t="s">
        <v>21</v>
      </c>
      <c r="N1094" s="206" t="s">
        <v>45</v>
      </c>
      <c r="O1094" s="68"/>
      <c r="P1094" s="207">
        <f>O1094*H1094</f>
        <v>0</v>
      </c>
      <c r="Q1094" s="207">
        <v>1.1809999999999999E-2</v>
      </c>
      <c r="R1094" s="207">
        <f>Q1094*H1094</f>
        <v>7.0859999999999992E-2</v>
      </c>
      <c r="S1094" s="207">
        <v>0</v>
      </c>
      <c r="T1094" s="208">
        <f>S1094*H1094</f>
        <v>0</v>
      </c>
      <c r="U1094" s="37"/>
      <c r="V1094" s="37"/>
      <c r="W1094" s="37"/>
      <c r="X1094" s="37"/>
      <c r="Y1094" s="37"/>
      <c r="Z1094" s="37"/>
      <c r="AA1094" s="37"/>
      <c r="AB1094" s="37"/>
      <c r="AC1094" s="37"/>
      <c r="AD1094" s="37"/>
      <c r="AE1094" s="37"/>
      <c r="AR1094" s="209" t="s">
        <v>259</v>
      </c>
      <c r="AT1094" s="209" t="s">
        <v>154</v>
      </c>
      <c r="AU1094" s="209" t="s">
        <v>83</v>
      </c>
      <c r="AY1094" s="19" t="s">
        <v>152</v>
      </c>
      <c r="BE1094" s="210">
        <f>IF(N1094="základní",J1094,0)</f>
        <v>0</v>
      </c>
      <c r="BF1094" s="210">
        <f>IF(N1094="snížená",J1094,0)</f>
        <v>0</v>
      </c>
      <c r="BG1094" s="210">
        <f>IF(N1094="zákl. přenesená",J1094,0)</f>
        <v>0</v>
      </c>
      <c r="BH1094" s="210">
        <f>IF(N1094="sníž. přenesená",J1094,0)</f>
        <v>0</v>
      </c>
      <c r="BI1094" s="210">
        <f>IF(N1094="nulová",J1094,0)</f>
        <v>0</v>
      </c>
      <c r="BJ1094" s="19" t="s">
        <v>81</v>
      </c>
      <c r="BK1094" s="210">
        <f>ROUND(I1094*H1094,2)</f>
        <v>0</v>
      </c>
      <c r="BL1094" s="19" t="s">
        <v>259</v>
      </c>
      <c r="BM1094" s="209" t="s">
        <v>1540</v>
      </c>
    </row>
    <row r="1095" spans="1:65" s="13" customFormat="1">
      <c r="B1095" s="211"/>
      <c r="C1095" s="212"/>
      <c r="D1095" s="213" t="s">
        <v>161</v>
      </c>
      <c r="E1095" s="214" t="s">
        <v>21</v>
      </c>
      <c r="F1095" s="215" t="s">
        <v>1541</v>
      </c>
      <c r="G1095" s="212"/>
      <c r="H1095" s="214" t="s">
        <v>21</v>
      </c>
      <c r="I1095" s="216"/>
      <c r="J1095" s="212"/>
      <c r="K1095" s="212"/>
      <c r="L1095" s="217"/>
      <c r="M1095" s="218"/>
      <c r="N1095" s="219"/>
      <c r="O1095" s="219"/>
      <c r="P1095" s="219"/>
      <c r="Q1095" s="219"/>
      <c r="R1095" s="219"/>
      <c r="S1095" s="219"/>
      <c r="T1095" s="220"/>
      <c r="AT1095" s="221" t="s">
        <v>161</v>
      </c>
      <c r="AU1095" s="221" t="s">
        <v>83</v>
      </c>
      <c r="AV1095" s="13" t="s">
        <v>81</v>
      </c>
      <c r="AW1095" s="13" t="s">
        <v>36</v>
      </c>
      <c r="AX1095" s="13" t="s">
        <v>74</v>
      </c>
      <c r="AY1095" s="221" t="s">
        <v>152</v>
      </c>
    </row>
    <row r="1096" spans="1:65" s="14" customFormat="1">
      <c r="B1096" s="222"/>
      <c r="C1096" s="223"/>
      <c r="D1096" s="213" t="s">
        <v>161</v>
      </c>
      <c r="E1096" s="224" t="s">
        <v>21</v>
      </c>
      <c r="F1096" s="225" t="s">
        <v>1542</v>
      </c>
      <c r="G1096" s="223"/>
      <c r="H1096" s="226">
        <v>6</v>
      </c>
      <c r="I1096" s="227"/>
      <c r="J1096" s="223"/>
      <c r="K1096" s="223"/>
      <c r="L1096" s="228"/>
      <c r="M1096" s="229"/>
      <c r="N1096" s="230"/>
      <c r="O1096" s="230"/>
      <c r="P1096" s="230"/>
      <c r="Q1096" s="230"/>
      <c r="R1096" s="230"/>
      <c r="S1096" s="230"/>
      <c r="T1096" s="231"/>
      <c r="AT1096" s="232" t="s">
        <v>161</v>
      </c>
      <c r="AU1096" s="232" t="s">
        <v>83</v>
      </c>
      <c r="AV1096" s="14" t="s">
        <v>83</v>
      </c>
      <c r="AW1096" s="14" t="s">
        <v>36</v>
      </c>
      <c r="AX1096" s="14" t="s">
        <v>81</v>
      </c>
      <c r="AY1096" s="232" t="s">
        <v>152</v>
      </c>
    </row>
    <row r="1097" spans="1:65" s="2" customFormat="1" ht="48" customHeight="1">
      <c r="A1097" s="37"/>
      <c r="B1097" s="38"/>
      <c r="C1097" s="198" t="s">
        <v>1543</v>
      </c>
      <c r="D1097" s="198" t="s">
        <v>154</v>
      </c>
      <c r="E1097" s="199" t="s">
        <v>1544</v>
      </c>
      <c r="F1097" s="200" t="s">
        <v>1545</v>
      </c>
      <c r="G1097" s="201" t="s">
        <v>219</v>
      </c>
      <c r="H1097" s="202">
        <v>118</v>
      </c>
      <c r="I1097" s="203"/>
      <c r="J1097" s="204">
        <f>ROUND(I1097*H1097,2)</f>
        <v>0</v>
      </c>
      <c r="K1097" s="200" t="s">
        <v>158</v>
      </c>
      <c r="L1097" s="42"/>
      <c r="M1097" s="205" t="s">
        <v>21</v>
      </c>
      <c r="N1097" s="206" t="s">
        <v>45</v>
      </c>
      <c r="O1097" s="68"/>
      <c r="P1097" s="207">
        <f>O1097*H1097</f>
        <v>0</v>
      </c>
      <c r="Q1097" s="207">
        <v>1.694E-2</v>
      </c>
      <c r="R1097" s="207">
        <f>Q1097*H1097</f>
        <v>1.99892</v>
      </c>
      <c r="S1097" s="207">
        <v>0</v>
      </c>
      <c r="T1097" s="208">
        <f>S1097*H1097</f>
        <v>0</v>
      </c>
      <c r="U1097" s="37"/>
      <c r="V1097" s="37"/>
      <c r="W1097" s="37"/>
      <c r="X1097" s="37"/>
      <c r="Y1097" s="37"/>
      <c r="Z1097" s="37"/>
      <c r="AA1097" s="37"/>
      <c r="AB1097" s="37"/>
      <c r="AC1097" s="37"/>
      <c r="AD1097" s="37"/>
      <c r="AE1097" s="37"/>
      <c r="AR1097" s="209" t="s">
        <v>259</v>
      </c>
      <c r="AT1097" s="209" t="s">
        <v>154</v>
      </c>
      <c r="AU1097" s="209" t="s">
        <v>83</v>
      </c>
      <c r="AY1097" s="19" t="s">
        <v>152</v>
      </c>
      <c r="BE1097" s="210">
        <f>IF(N1097="základní",J1097,0)</f>
        <v>0</v>
      </c>
      <c r="BF1097" s="210">
        <f>IF(N1097="snížená",J1097,0)</f>
        <v>0</v>
      </c>
      <c r="BG1097" s="210">
        <f>IF(N1097="zákl. přenesená",J1097,0)</f>
        <v>0</v>
      </c>
      <c r="BH1097" s="210">
        <f>IF(N1097="sníž. přenesená",J1097,0)</f>
        <v>0</v>
      </c>
      <c r="BI1097" s="210">
        <f>IF(N1097="nulová",J1097,0)</f>
        <v>0</v>
      </c>
      <c r="BJ1097" s="19" t="s">
        <v>81</v>
      </c>
      <c r="BK1097" s="210">
        <f>ROUND(I1097*H1097,2)</f>
        <v>0</v>
      </c>
      <c r="BL1097" s="19" t="s">
        <v>259</v>
      </c>
      <c r="BM1097" s="209" t="s">
        <v>1546</v>
      </c>
    </row>
    <row r="1098" spans="1:65" s="13" customFormat="1">
      <c r="B1098" s="211"/>
      <c r="C1098" s="212"/>
      <c r="D1098" s="213" t="s">
        <v>161</v>
      </c>
      <c r="E1098" s="214" t="s">
        <v>21</v>
      </c>
      <c r="F1098" s="215" t="s">
        <v>341</v>
      </c>
      <c r="G1098" s="212"/>
      <c r="H1098" s="214" t="s">
        <v>21</v>
      </c>
      <c r="I1098" s="216"/>
      <c r="J1098" s="212"/>
      <c r="K1098" s="212"/>
      <c r="L1098" s="217"/>
      <c r="M1098" s="218"/>
      <c r="N1098" s="219"/>
      <c r="O1098" s="219"/>
      <c r="P1098" s="219"/>
      <c r="Q1098" s="219"/>
      <c r="R1098" s="219"/>
      <c r="S1098" s="219"/>
      <c r="T1098" s="220"/>
      <c r="AT1098" s="221" t="s">
        <v>161</v>
      </c>
      <c r="AU1098" s="221" t="s">
        <v>83</v>
      </c>
      <c r="AV1098" s="13" t="s">
        <v>81</v>
      </c>
      <c r="AW1098" s="13" t="s">
        <v>36</v>
      </c>
      <c r="AX1098" s="13" t="s">
        <v>74</v>
      </c>
      <c r="AY1098" s="221" t="s">
        <v>152</v>
      </c>
    </row>
    <row r="1099" spans="1:65" s="14" customFormat="1">
      <c r="B1099" s="222"/>
      <c r="C1099" s="223"/>
      <c r="D1099" s="213" t="s">
        <v>161</v>
      </c>
      <c r="E1099" s="224" t="s">
        <v>21</v>
      </c>
      <c r="F1099" s="225" t="s">
        <v>1547</v>
      </c>
      <c r="G1099" s="223"/>
      <c r="H1099" s="226">
        <v>71.8</v>
      </c>
      <c r="I1099" s="227"/>
      <c r="J1099" s="223"/>
      <c r="K1099" s="223"/>
      <c r="L1099" s="228"/>
      <c r="M1099" s="229"/>
      <c r="N1099" s="230"/>
      <c r="O1099" s="230"/>
      <c r="P1099" s="230"/>
      <c r="Q1099" s="230"/>
      <c r="R1099" s="230"/>
      <c r="S1099" s="230"/>
      <c r="T1099" s="231"/>
      <c r="AT1099" s="232" t="s">
        <v>161</v>
      </c>
      <c r="AU1099" s="232" t="s">
        <v>83</v>
      </c>
      <c r="AV1099" s="14" t="s">
        <v>83</v>
      </c>
      <c r="AW1099" s="14" t="s">
        <v>36</v>
      </c>
      <c r="AX1099" s="14" t="s">
        <v>74</v>
      </c>
      <c r="AY1099" s="232" t="s">
        <v>152</v>
      </c>
    </row>
    <row r="1100" spans="1:65" s="14" customFormat="1">
      <c r="B1100" s="222"/>
      <c r="C1100" s="223"/>
      <c r="D1100" s="213" t="s">
        <v>161</v>
      </c>
      <c r="E1100" s="224" t="s">
        <v>21</v>
      </c>
      <c r="F1100" s="225" t="s">
        <v>1548</v>
      </c>
      <c r="G1100" s="223"/>
      <c r="H1100" s="226">
        <v>46.2</v>
      </c>
      <c r="I1100" s="227"/>
      <c r="J1100" s="223"/>
      <c r="K1100" s="223"/>
      <c r="L1100" s="228"/>
      <c r="M1100" s="229"/>
      <c r="N1100" s="230"/>
      <c r="O1100" s="230"/>
      <c r="P1100" s="230"/>
      <c r="Q1100" s="230"/>
      <c r="R1100" s="230"/>
      <c r="S1100" s="230"/>
      <c r="T1100" s="231"/>
      <c r="AT1100" s="232" t="s">
        <v>161</v>
      </c>
      <c r="AU1100" s="232" t="s">
        <v>83</v>
      </c>
      <c r="AV1100" s="14" t="s">
        <v>83</v>
      </c>
      <c r="AW1100" s="14" t="s">
        <v>36</v>
      </c>
      <c r="AX1100" s="14" t="s">
        <v>74</v>
      </c>
      <c r="AY1100" s="232" t="s">
        <v>152</v>
      </c>
    </row>
    <row r="1101" spans="1:65" s="15" customFormat="1">
      <c r="B1101" s="233"/>
      <c r="C1101" s="234"/>
      <c r="D1101" s="213" t="s">
        <v>161</v>
      </c>
      <c r="E1101" s="235" t="s">
        <v>21</v>
      </c>
      <c r="F1101" s="236" t="s">
        <v>184</v>
      </c>
      <c r="G1101" s="234"/>
      <c r="H1101" s="237">
        <v>118</v>
      </c>
      <c r="I1101" s="238"/>
      <c r="J1101" s="234"/>
      <c r="K1101" s="234"/>
      <c r="L1101" s="239"/>
      <c r="M1101" s="240"/>
      <c r="N1101" s="241"/>
      <c r="O1101" s="241"/>
      <c r="P1101" s="241"/>
      <c r="Q1101" s="241"/>
      <c r="R1101" s="241"/>
      <c r="S1101" s="241"/>
      <c r="T1101" s="242"/>
      <c r="AT1101" s="243" t="s">
        <v>161</v>
      </c>
      <c r="AU1101" s="243" t="s">
        <v>83</v>
      </c>
      <c r="AV1101" s="15" t="s">
        <v>159</v>
      </c>
      <c r="AW1101" s="15" t="s">
        <v>36</v>
      </c>
      <c r="AX1101" s="15" t="s">
        <v>81</v>
      </c>
      <c r="AY1101" s="243" t="s">
        <v>152</v>
      </c>
    </row>
    <row r="1102" spans="1:65" s="2" customFormat="1" ht="48" customHeight="1">
      <c r="A1102" s="37"/>
      <c r="B1102" s="38"/>
      <c r="C1102" s="198" t="s">
        <v>1549</v>
      </c>
      <c r="D1102" s="198" t="s">
        <v>154</v>
      </c>
      <c r="E1102" s="199" t="s">
        <v>1550</v>
      </c>
      <c r="F1102" s="200" t="s">
        <v>1551</v>
      </c>
      <c r="G1102" s="201" t="s">
        <v>271</v>
      </c>
      <c r="H1102" s="202">
        <v>11.35</v>
      </c>
      <c r="I1102" s="203"/>
      <c r="J1102" s="204">
        <f>ROUND(I1102*H1102,2)</f>
        <v>0</v>
      </c>
      <c r="K1102" s="200" t="s">
        <v>272</v>
      </c>
      <c r="L1102" s="42"/>
      <c r="M1102" s="205" t="s">
        <v>21</v>
      </c>
      <c r="N1102" s="206" t="s">
        <v>45</v>
      </c>
      <c r="O1102" s="68"/>
      <c r="P1102" s="207">
        <f>O1102*H1102</f>
        <v>0</v>
      </c>
      <c r="Q1102" s="207">
        <v>7.7499999999999999E-3</v>
      </c>
      <c r="R1102" s="207">
        <f>Q1102*H1102</f>
        <v>8.7962499999999999E-2</v>
      </c>
      <c r="S1102" s="207">
        <v>0</v>
      </c>
      <c r="T1102" s="208">
        <f>S1102*H1102</f>
        <v>0</v>
      </c>
      <c r="U1102" s="37"/>
      <c r="V1102" s="37"/>
      <c r="W1102" s="37"/>
      <c r="X1102" s="37"/>
      <c r="Y1102" s="37"/>
      <c r="Z1102" s="37"/>
      <c r="AA1102" s="37"/>
      <c r="AB1102" s="37"/>
      <c r="AC1102" s="37"/>
      <c r="AD1102" s="37"/>
      <c r="AE1102" s="37"/>
      <c r="AR1102" s="209" t="s">
        <v>259</v>
      </c>
      <c r="AT1102" s="209" t="s">
        <v>154</v>
      </c>
      <c r="AU1102" s="209" t="s">
        <v>83</v>
      </c>
      <c r="AY1102" s="19" t="s">
        <v>152</v>
      </c>
      <c r="BE1102" s="210">
        <f>IF(N1102="základní",J1102,0)</f>
        <v>0</v>
      </c>
      <c r="BF1102" s="210">
        <f>IF(N1102="snížená",J1102,0)</f>
        <v>0</v>
      </c>
      <c r="BG1102" s="210">
        <f>IF(N1102="zákl. přenesená",J1102,0)</f>
        <v>0</v>
      </c>
      <c r="BH1102" s="210">
        <f>IF(N1102="sníž. přenesená",J1102,0)</f>
        <v>0</v>
      </c>
      <c r="BI1102" s="210">
        <f>IF(N1102="nulová",J1102,0)</f>
        <v>0</v>
      </c>
      <c r="BJ1102" s="19" t="s">
        <v>81</v>
      </c>
      <c r="BK1102" s="210">
        <f>ROUND(I1102*H1102,2)</f>
        <v>0</v>
      </c>
      <c r="BL1102" s="19" t="s">
        <v>259</v>
      </c>
      <c r="BM1102" s="209" t="s">
        <v>1552</v>
      </c>
    </row>
    <row r="1103" spans="1:65" s="13" customFormat="1">
      <c r="B1103" s="211"/>
      <c r="C1103" s="212"/>
      <c r="D1103" s="213" t="s">
        <v>161</v>
      </c>
      <c r="E1103" s="214" t="s">
        <v>21</v>
      </c>
      <c r="F1103" s="215" t="s">
        <v>1553</v>
      </c>
      <c r="G1103" s="212"/>
      <c r="H1103" s="214" t="s">
        <v>21</v>
      </c>
      <c r="I1103" s="216"/>
      <c r="J1103" s="212"/>
      <c r="K1103" s="212"/>
      <c r="L1103" s="217"/>
      <c r="M1103" s="218"/>
      <c r="N1103" s="219"/>
      <c r="O1103" s="219"/>
      <c r="P1103" s="219"/>
      <c r="Q1103" s="219"/>
      <c r="R1103" s="219"/>
      <c r="S1103" s="219"/>
      <c r="T1103" s="220"/>
      <c r="AT1103" s="221" t="s">
        <v>161</v>
      </c>
      <c r="AU1103" s="221" t="s">
        <v>83</v>
      </c>
      <c r="AV1103" s="13" t="s">
        <v>81</v>
      </c>
      <c r="AW1103" s="13" t="s">
        <v>36</v>
      </c>
      <c r="AX1103" s="13" t="s">
        <v>74</v>
      </c>
      <c r="AY1103" s="221" t="s">
        <v>152</v>
      </c>
    </row>
    <row r="1104" spans="1:65" s="14" customFormat="1">
      <c r="B1104" s="222"/>
      <c r="C1104" s="223"/>
      <c r="D1104" s="213" t="s">
        <v>161</v>
      </c>
      <c r="E1104" s="224" t="s">
        <v>21</v>
      </c>
      <c r="F1104" s="225" t="s">
        <v>1554</v>
      </c>
      <c r="G1104" s="223"/>
      <c r="H1104" s="226">
        <v>7.3</v>
      </c>
      <c r="I1104" s="227"/>
      <c r="J1104" s="223"/>
      <c r="K1104" s="223"/>
      <c r="L1104" s="228"/>
      <c r="M1104" s="229"/>
      <c r="N1104" s="230"/>
      <c r="O1104" s="230"/>
      <c r="P1104" s="230"/>
      <c r="Q1104" s="230"/>
      <c r="R1104" s="230"/>
      <c r="S1104" s="230"/>
      <c r="T1104" s="231"/>
      <c r="AT1104" s="232" t="s">
        <v>161</v>
      </c>
      <c r="AU1104" s="232" t="s">
        <v>83</v>
      </c>
      <c r="AV1104" s="14" t="s">
        <v>83</v>
      </c>
      <c r="AW1104" s="14" t="s">
        <v>36</v>
      </c>
      <c r="AX1104" s="14" t="s">
        <v>74</v>
      </c>
      <c r="AY1104" s="232" t="s">
        <v>152</v>
      </c>
    </row>
    <row r="1105" spans="1:65" s="14" customFormat="1">
      <c r="B1105" s="222"/>
      <c r="C1105" s="223"/>
      <c r="D1105" s="213" t="s">
        <v>161</v>
      </c>
      <c r="E1105" s="224" t="s">
        <v>21</v>
      </c>
      <c r="F1105" s="225" t="s">
        <v>1555</v>
      </c>
      <c r="G1105" s="223"/>
      <c r="H1105" s="226">
        <v>4.05</v>
      </c>
      <c r="I1105" s="227"/>
      <c r="J1105" s="223"/>
      <c r="K1105" s="223"/>
      <c r="L1105" s="228"/>
      <c r="M1105" s="229"/>
      <c r="N1105" s="230"/>
      <c r="O1105" s="230"/>
      <c r="P1105" s="230"/>
      <c r="Q1105" s="230"/>
      <c r="R1105" s="230"/>
      <c r="S1105" s="230"/>
      <c r="T1105" s="231"/>
      <c r="AT1105" s="232" t="s">
        <v>161</v>
      </c>
      <c r="AU1105" s="232" t="s">
        <v>83</v>
      </c>
      <c r="AV1105" s="14" t="s">
        <v>83</v>
      </c>
      <c r="AW1105" s="14" t="s">
        <v>36</v>
      </c>
      <c r="AX1105" s="14" t="s">
        <v>74</v>
      </c>
      <c r="AY1105" s="232" t="s">
        <v>152</v>
      </c>
    </row>
    <row r="1106" spans="1:65" s="15" customFormat="1">
      <c r="B1106" s="233"/>
      <c r="C1106" s="234"/>
      <c r="D1106" s="213" t="s">
        <v>161</v>
      </c>
      <c r="E1106" s="235" t="s">
        <v>21</v>
      </c>
      <c r="F1106" s="236" t="s">
        <v>184</v>
      </c>
      <c r="G1106" s="234"/>
      <c r="H1106" s="237">
        <v>11.35</v>
      </c>
      <c r="I1106" s="238"/>
      <c r="J1106" s="234"/>
      <c r="K1106" s="234"/>
      <c r="L1106" s="239"/>
      <c r="M1106" s="240"/>
      <c r="N1106" s="241"/>
      <c r="O1106" s="241"/>
      <c r="P1106" s="241"/>
      <c r="Q1106" s="241"/>
      <c r="R1106" s="241"/>
      <c r="S1106" s="241"/>
      <c r="T1106" s="242"/>
      <c r="AT1106" s="243" t="s">
        <v>161</v>
      </c>
      <c r="AU1106" s="243" t="s">
        <v>83</v>
      </c>
      <c r="AV1106" s="15" t="s">
        <v>159</v>
      </c>
      <c r="AW1106" s="15" t="s">
        <v>36</v>
      </c>
      <c r="AX1106" s="15" t="s">
        <v>81</v>
      </c>
      <c r="AY1106" s="243" t="s">
        <v>152</v>
      </c>
    </row>
    <row r="1107" spans="1:65" s="2" customFormat="1" ht="36" customHeight="1">
      <c r="A1107" s="37"/>
      <c r="B1107" s="38"/>
      <c r="C1107" s="198" t="s">
        <v>1556</v>
      </c>
      <c r="D1107" s="198" t="s">
        <v>154</v>
      </c>
      <c r="E1107" s="199" t="s">
        <v>1557</v>
      </c>
      <c r="F1107" s="200" t="s">
        <v>1558</v>
      </c>
      <c r="G1107" s="201" t="s">
        <v>219</v>
      </c>
      <c r="H1107" s="202">
        <v>168.99799999999999</v>
      </c>
      <c r="I1107" s="203"/>
      <c r="J1107" s="204">
        <f>ROUND(I1107*H1107,2)</f>
        <v>0</v>
      </c>
      <c r="K1107" s="200" t="s">
        <v>272</v>
      </c>
      <c r="L1107" s="42"/>
      <c r="M1107" s="205" t="s">
        <v>21</v>
      </c>
      <c r="N1107" s="206" t="s">
        <v>45</v>
      </c>
      <c r="O1107" s="68"/>
      <c r="P1107" s="207">
        <f>O1107*H1107</f>
        <v>0</v>
      </c>
      <c r="Q1107" s="207">
        <v>0</v>
      </c>
      <c r="R1107" s="207">
        <f>Q1107*H1107</f>
        <v>0</v>
      </c>
      <c r="S1107" s="207">
        <v>0</v>
      </c>
      <c r="T1107" s="208">
        <f>S1107*H1107</f>
        <v>0</v>
      </c>
      <c r="U1107" s="37"/>
      <c r="V1107" s="37"/>
      <c r="W1107" s="37"/>
      <c r="X1107" s="37"/>
      <c r="Y1107" s="37"/>
      <c r="Z1107" s="37"/>
      <c r="AA1107" s="37"/>
      <c r="AB1107" s="37"/>
      <c r="AC1107" s="37"/>
      <c r="AD1107" s="37"/>
      <c r="AE1107" s="37"/>
      <c r="AR1107" s="209" t="s">
        <v>259</v>
      </c>
      <c r="AT1107" s="209" t="s">
        <v>154</v>
      </c>
      <c r="AU1107" s="209" t="s">
        <v>83</v>
      </c>
      <c r="AY1107" s="19" t="s">
        <v>152</v>
      </c>
      <c r="BE1107" s="210">
        <f>IF(N1107="základní",J1107,0)</f>
        <v>0</v>
      </c>
      <c r="BF1107" s="210">
        <f>IF(N1107="snížená",J1107,0)</f>
        <v>0</v>
      </c>
      <c r="BG1107" s="210">
        <f>IF(N1107="zákl. přenesená",J1107,0)</f>
        <v>0</v>
      </c>
      <c r="BH1107" s="210">
        <f>IF(N1107="sníž. přenesená",J1107,0)</f>
        <v>0</v>
      </c>
      <c r="BI1107" s="210">
        <f>IF(N1107="nulová",J1107,0)</f>
        <v>0</v>
      </c>
      <c r="BJ1107" s="19" t="s">
        <v>81</v>
      </c>
      <c r="BK1107" s="210">
        <f>ROUND(I1107*H1107,2)</f>
        <v>0</v>
      </c>
      <c r="BL1107" s="19" t="s">
        <v>259</v>
      </c>
      <c r="BM1107" s="209" t="s">
        <v>1559</v>
      </c>
    </row>
    <row r="1108" spans="1:65" s="13" customFormat="1">
      <c r="B1108" s="211"/>
      <c r="C1108" s="212"/>
      <c r="D1108" s="213" t="s">
        <v>161</v>
      </c>
      <c r="E1108" s="214" t="s">
        <v>21</v>
      </c>
      <c r="F1108" s="215" t="s">
        <v>1560</v>
      </c>
      <c r="G1108" s="212"/>
      <c r="H1108" s="214" t="s">
        <v>21</v>
      </c>
      <c r="I1108" s="216"/>
      <c r="J1108" s="212"/>
      <c r="K1108" s="212"/>
      <c r="L1108" s="217"/>
      <c r="M1108" s="218"/>
      <c r="N1108" s="219"/>
      <c r="O1108" s="219"/>
      <c r="P1108" s="219"/>
      <c r="Q1108" s="219"/>
      <c r="R1108" s="219"/>
      <c r="S1108" s="219"/>
      <c r="T1108" s="220"/>
      <c r="AT1108" s="221" t="s">
        <v>161</v>
      </c>
      <c r="AU1108" s="221" t="s">
        <v>83</v>
      </c>
      <c r="AV1108" s="13" t="s">
        <v>81</v>
      </c>
      <c r="AW1108" s="13" t="s">
        <v>36</v>
      </c>
      <c r="AX1108" s="13" t="s">
        <v>74</v>
      </c>
      <c r="AY1108" s="221" t="s">
        <v>152</v>
      </c>
    </row>
    <row r="1109" spans="1:65" s="13" customFormat="1" ht="22.5">
      <c r="B1109" s="211"/>
      <c r="C1109" s="212"/>
      <c r="D1109" s="213" t="s">
        <v>161</v>
      </c>
      <c r="E1109" s="214" t="s">
        <v>21</v>
      </c>
      <c r="F1109" s="215" t="s">
        <v>1561</v>
      </c>
      <c r="G1109" s="212"/>
      <c r="H1109" s="214" t="s">
        <v>21</v>
      </c>
      <c r="I1109" s="216"/>
      <c r="J1109" s="212"/>
      <c r="K1109" s="212"/>
      <c r="L1109" s="217"/>
      <c r="M1109" s="218"/>
      <c r="N1109" s="219"/>
      <c r="O1109" s="219"/>
      <c r="P1109" s="219"/>
      <c r="Q1109" s="219"/>
      <c r="R1109" s="219"/>
      <c r="S1109" s="219"/>
      <c r="T1109" s="220"/>
      <c r="AT1109" s="221" t="s">
        <v>161</v>
      </c>
      <c r="AU1109" s="221" t="s">
        <v>83</v>
      </c>
      <c r="AV1109" s="13" t="s">
        <v>81</v>
      </c>
      <c r="AW1109" s="13" t="s">
        <v>36</v>
      </c>
      <c r="AX1109" s="13" t="s">
        <v>74</v>
      </c>
      <c r="AY1109" s="221" t="s">
        <v>152</v>
      </c>
    </row>
    <row r="1110" spans="1:65" s="14" customFormat="1">
      <c r="B1110" s="222"/>
      <c r="C1110" s="223"/>
      <c r="D1110" s="213" t="s">
        <v>161</v>
      </c>
      <c r="E1110" s="224" t="s">
        <v>21</v>
      </c>
      <c r="F1110" s="225" t="s">
        <v>1562</v>
      </c>
      <c r="G1110" s="223"/>
      <c r="H1110" s="226">
        <v>168.99799999999999</v>
      </c>
      <c r="I1110" s="227"/>
      <c r="J1110" s="223"/>
      <c r="K1110" s="223"/>
      <c r="L1110" s="228"/>
      <c r="M1110" s="229"/>
      <c r="N1110" s="230"/>
      <c r="O1110" s="230"/>
      <c r="P1110" s="230"/>
      <c r="Q1110" s="230"/>
      <c r="R1110" s="230"/>
      <c r="S1110" s="230"/>
      <c r="T1110" s="231"/>
      <c r="AT1110" s="232" t="s">
        <v>161</v>
      </c>
      <c r="AU1110" s="232" t="s">
        <v>83</v>
      </c>
      <c r="AV1110" s="14" t="s">
        <v>83</v>
      </c>
      <c r="AW1110" s="14" t="s">
        <v>36</v>
      </c>
      <c r="AX1110" s="14" t="s">
        <v>81</v>
      </c>
      <c r="AY1110" s="232" t="s">
        <v>152</v>
      </c>
    </row>
    <row r="1111" spans="1:65" s="13" customFormat="1" ht="22.5">
      <c r="B1111" s="211"/>
      <c r="C1111" s="212"/>
      <c r="D1111" s="213" t="s">
        <v>161</v>
      </c>
      <c r="E1111" s="214" t="s">
        <v>21</v>
      </c>
      <c r="F1111" s="215" t="s">
        <v>1563</v>
      </c>
      <c r="G1111" s="212"/>
      <c r="H1111" s="214" t="s">
        <v>21</v>
      </c>
      <c r="I1111" s="216"/>
      <c r="J1111" s="212"/>
      <c r="K1111" s="212"/>
      <c r="L1111" s="217"/>
      <c r="M1111" s="218"/>
      <c r="N1111" s="219"/>
      <c r="O1111" s="219"/>
      <c r="P1111" s="219"/>
      <c r="Q1111" s="219"/>
      <c r="R1111" s="219"/>
      <c r="S1111" s="219"/>
      <c r="T1111" s="220"/>
      <c r="AT1111" s="221" t="s">
        <v>161</v>
      </c>
      <c r="AU1111" s="221" t="s">
        <v>83</v>
      </c>
      <c r="AV1111" s="13" t="s">
        <v>81</v>
      </c>
      <c r="AW1111" s="13" t="s">
        <v>36</v>
      </c>
      <c r="AX1111" s="13" t="s">
        <v>74</v>
      </c>
      <c r="AY1111" s="221" t="s">
        <v>152</v>
      </c>
    </row>
    <row r="1112" spans="1:65" s="13" customFormat="1" ht="22.5">
      <c r="B1112" s="211"/>
      <c r="C1112" s="212"/>
      <c r="D1112" s="213" t="s">
        <v>161</v>
      </c>
      <c r="E1112" s="214" t="s">
        <v>21</v>
      </c>
      <c r="F1112" s="215" t="s">
        <v>1564</v>
      </c>
      <c r="G1112" s="212"/>
      <c r="H1112" s="214" t="s">
        <v>21</v>
      </c>
      <c r="I1112" s="216"/>
      <c r="J1112" s="212"/>
      <c r="K1112" s="212"/>
      <c r="L1112" s="217"/>
      <c r="M1112" s="218"/>
      <c r="N1112" s="219"/>
      <c r="O1112" s="219"/>
      <c r="P1112" s="219"/>
      <c r="Q1112" s="219"/>
      <c r="R1112" s="219"/>
      <c r="S1112" s="219"/>
      <c r="T1112" s="220"/>
      <c r="AT1112" s="221" t="s">
        <v>161</v>
      </c>
      <c r="AU1112" s="221" t="s">
        <v>83</v>
      </c>
      <c r="AV1112" s="13" t="s">
        <v>81</v>
      </c>
      <c r="AW1112" s="13" t="s">
        <v>36</v>
      </c>
      <c r="AX1112" s="13" t="s">
        <v>74</v>
      </c>
      <c r="AY1112" s="221" t="s">
        <v>152</v>
      </c>
    </row>
    <row r="1113" spans="1:65" s="13" customFormat="1" ht="22.5">
      <c r="B1113" s="211"/>
      <c r="C1113" s="212"/>
      <c r="D1113" s="213" t="s">
        <v>161</v>
      </c>
      <c r="E1113" s="214" t="s">
        <v>21</v>
      </c>
      <c r="F1113" s="215" t="s">
        <v>1565</v>
      </c>
      <c r="G1113" s="212"/>
      <c r="H1113" s="214" t="s">
        <v>21</v>
      </c>
      <c r="I1113" s="216"/>
      <c r="J1113" s="212"/>
      <c r="K1113" s="212"/>
      <c r="L1113" s="217"/>
      <c r="M1113" s="218"/>
      <c r="N1113" s="219"/>
      <c r="O1113" s="219"/>
      <c r="P1113" s="219"/>
      <c r="Q1113" s="219"/>
      <c r="R1113" s="219"/>
      <c r="S1113" s="219"/>
      <c r="T1113" s="220"/>
      <c r="AT1113" s="221" t="s">
        <v>161</v>
      </c>
      <c r="AU1113" s="221" t="s">
        <v>83</v>
      </c>
      <c r="AV1113" s="13" t="s">
        <v>81</v>
      </c>
      <c r="AW1113" s="13" t="s">
        <v>36</v>
      </c>
      <c r="AX1113" s="13" t="s">
        <v>74</v>
      </c>
      <c r="AY1113" s="221" t="s">
        <v>152</v>
      </c>
    </row>
    <row r="1114" spans="1:65" s="2" customFormat="1" ht="36" customHeight="1">
      <c r="A1114" s="37"/>
      <c r="B1114" s="38"/>
      <c r="C1114" s="198" t="s">
        <v>1566</v>
      </c>
      <c r="D1114" s="198" t="s">
        <v>154</v>
      </c>
      <c r="E1114" s="199" t="s">
        <v>1567</v>
      </c>
      <c r="F1114" s="200" t="s">
        <v>1568</v>
      </c>
      <c r="G1114" s="201" t="s">
        <v>1084</v>
      </c>
      <c r="H1114" s="265"/>
      <c r="I1114" s="203"/>
      <c r="J1114" s="204">
        <f>ROUND(I1114*H1114,2)</f>
        <v>0</v>
      </c>
      <c r="K1114" s="200" t="s">
        <v>158</v>
      </c>
      <c r="L1114" s="42"/>
      <c r="M1114" s="205" t="s">
        <v>21</v>
      </c>
      <c r="N1114" s="206" t="s">
        <v>45</v>
      </c>
      <c r="O1114" s="68"/>
      <c r="P1114" s="207">
        <f>O1114*H1114</f>
        <v>0</v>
      </c>
      <c r="Q1114" s="207">
        <v>0</v>
      </c>
      <c r="R1114" s="207">
        <f>Q1114*H1114</f>
        <v>0</v>
      </c>
      <c r="S1114" s="207">
        <v>0</v>
      </c>
      <c r="T1114" s="208">
        <f>S1114*H1114</f>
        <v>0</v>
      </c>
      <c r="U1114" s="37"/>
      <c r="V1114" s="37"/>
      <c r="W1114" s="37"/>
      <c r="X1114" s="37"/>
      <c r="Y1114" s="37"/>
      <c r="Z1114" s="37"/>
      <c r="AA1114" s="37"/>
      <c r="AB1114" s="37"/>
      <c r="AC1114" s="37"/>
      <c r="AD1114" s="37"/>
      <c r="AE1114" s="37"/>
      <c r="AR1114" s="209" t="s">
        <v>259</v>
      </c>
      <c r="AT1114" s="209" t="s">
        <v>154</v>
      </c>
      <c r="AU1114" s="209" t="s">
        <v>83</v>
      </c>
      <c r="AY1114" s="19" t="s">
        <v>152</v>
      </c>
      <c r="BE1114" s="210">
        <f>IF(N1114="základní",J1114,0)</f>
        <v>0</v>
      </c>
      <c r="BF1114" s="210">
        <f>IF(N1114="snížená",J1114,0)</f>
        <v>0</v>
      </c>
      <c r="BG1114" s="210">
        <f>IF(N1114="zákl. přenesená",J1114,0)</f>
        <v>0</v>
      </c>
      <c r="BH1114" s="210">
        <f>IF(N1114="sníž. přenesená",J1114,0)</f>
        <v>0</v>
      </c>
      <c r="BI1114" s="210">
        <f>IF(N1114="nulová",J1114,0)</f>
        <v>0</v>
      </c>
      <c r="BJ1114" s="19" t="s">
        <v>81</v>
      </c>
      <c r="BK1114" s="210">
        <f>ROUND(I1114*H1114,2)</f>
        <v>0</v>
      </c>
      <c r="BL1114" s="19" t="s">
        <v>259</v>
      </c>
      <c r="BM1114" s="209" t="s">
        <v>1569</v>
      </c>
    </row>
    <row r="1115" spans="1:65" s="12" customFormat="1" ht="22.9" customHeight="1">
      <c r="B1115" s="182"/>
      <c r="C1115" s="183"/>
      <c r="D1115" s="184" t="s">
        <v>73</v>
      </c>
      <c r="E1115" s="196" t="s">
        <v>1570</v>
      </c>
      <c r="F1115" s="196" t="s">
        <v>1571</v>
      </c>
      <c r="G1115" s="183"/>
      <c r="H1115" s="183"/>
      <c r="I1115" s="186"/>
      <c r="J1115" s="197">
        <f>BK1115</f>
        <v>0</v>
      </c>
      <c r="K1115" s="183"/>
      <c r="L1115" s="188"/>
      <c r="M1115" s="189"/>
      <c r="N1115" s="190"/>
      <c r="O1115" s="190"/>
      <c r="P1115" s="191">
        <f>SUM(P1116:P1146)</f>
        <v>0</v>
      </c>
      <c r="Q1115" s="190"/>
      <c r="R1115" s="191">
        <f>SUM(R1116:R1146)</f>
        <v>0.29771369999999997</v>
      </c>
      <c r="S1115" s="190"/>
      <c r="T1115" s="192">
        <f>SUM(T1116:T1146)</f>
        <v>0</v>
      </c>
      <c r="AR1115" s="193" t="s">
        <v>83</v>
      </c>
      <c r="AT1115" s="194" t="s">
        <v>73</v>
      </c>
      <c r="AU1115" s="194" t="s">
        <v>81</v>
      </c>
      <c r="AY1115" s="193" t="s">
        <v>152</v>
      </c>
      <c r="BK1115" s="195">
        <f>SUM(BK1116:BK1146)</f>
        <v>0</v>
      </c>
    </row>
    <row r="1116" spans="1:65" s="2" customFormat="1" ht="24" customHeight="1">
      <c r="A1116" s="37"/>
      <c r="B1116" s="38"/>
      <c r="C1116" s="198" t="s">
        <v>1572</v>
      </c>
      <c r="D1116" s="198" t="s">
        <v>154</v>
      </c>
      <c r="E1116" s="199" t="s">
        <v>1573</v>
      </c>
      <c r="F1116" s="200" t="s">
        <v>1574</v>
      </c>
      <c r="G1116" s="201" t="s">
        <v>271</v>
      </c>
      <c r="H1116" s="202">
        <v>23.92</v>
      </c>
      <c r="I1116" s="203"/>
      <c r="J1116" s="204">
        <f>ROUND(I1116*H1116,2)</f>
        <v>0</v>
      </c>
      <c r="K1116" s="200" t="s">
        <v>158</v>
      </c>
      <c r="L1116" s="42"/>
      <c r="M1116" s="205" t="s">
        <v>21</v>
      </c>
      <c r="N1116" s="206" t="s">
        <v>45</v>
      </c>
      <c r="O1116" s="68"/>
      <c r="P1116" s="207">
        <f>O1116*H1116</f>
        <v>0</v>
      </c>
      <c r="Q1116" s="207">
        <v>1.9400000000000001E-3</v>
      </c>
      <c r="R1116" s="207">
        <f>Q1116*H1116</f>
        <v>4.6404800000000003E-2</v>
      </c>
      <c r="S1116" s="207">
        <v>0</v>
      </c>
      <c r="T1116" s="208">
        <f>S1116*H1116</f>
        <v>0</v>
      </c>
      <c r="U1116" s="37"/>
      <c r="V1116" s="37"/>
      <c r="W1116" s="37"/>
      <c r="X1116" s="37"/>
      <c r="Y1116" s="37"/>
      <c r="Z1116" s="37"/>
      <c r="AA1116" s="37"/>
      <c r="AB1116" s="37"/>
      <c r="AC1116" s="37"/>
      <c r="AD1116" s="37"/>
      <c r="AE1116" s="37"/>
      <c r="AR1116" s="209" t="s">
        <v>259</v>
      </c>
      <c r="AT1116" s="209" t="s">
        <v>154</v>
      </c>
      <c r="AU1116" s="209" t="s">
        <v>83</v>
      </c>
      <c r="AY1116" s="19" t="s">
        <v>152</v>
      </c>
      <c r="BE1116" s="210">
        <f>IF(N1116="základní",J1116,0)</f>
        <v>0</v>
      </c>
      <c r="BF1116" s="210">
        <f>IF(N1116="snížená",J1116,0)</f>
        <v>0</v>
      </c>
      <c r="BG1116" s="210">
        <f>IF(N1116="zákl. přenesená",J1116,0)</f>
        <v>0</v>
      </c>
      <c r="BH1116" s="210">
        <f>IF(N1116="sníž. přenesená",J1116,0)</f>
        <v>0</v>
      </c>
      <c r="BI1116" s="210">
        <f>IF(N1116="nulová",J1116,0)</f>
        <v>0</v>
      </c>
      <c r="BJ1116" s="19" t="s">
        <v>81</v>
      </c>
      <c r="BK1116" s="210">
        <f>ROUND(I1116*H1116,2)</f>
        <v>0</v>
      </c>
      <c r="BL1116" s="19" t="s">
        <v>259</v>
      </c>
      <c r="BM1116" s="209" t="s">
        <v>1575</v>
      </c>
    </row>
    <row r="1117" spans="1:65" s="13" customFormat="1">
      <c r="B1117" s="211"/>
      <c r="C1117" s="212"/>
      <c r="D1117" s="213" t="s">
        <v>161</v>
      </c>
      <c r="E1117" s="214" t="s">
        <v>21</v>
      </c>
      <c r="F1117" s="215" t="s">
        <v>1576</v>
      </c>
      <c r="G1117" s="212"/>
      <c r="H1117" s="214" t="s">
        <v>21</v>
      </c>
      <c r="I1117" s="216"/>
      <c r="J1117" s="212"/>
      <c r="K1117" s="212"/>
      <c r="L1117" s="217"/>
      <c r="M1117" s="218"/>
      <c r="N1117" s="219"/>
      <c r="O1117" s="219"/>
      <c r="P1117" s="219"/>
      <c r="Q1117" s="219"/>
      <c r="R1117" s="219"/>
      <c r="S1117" s="219"/>
      <c r="T1117" s="220"/>
      <c r="AT1117" s="221" t="s">
        <v>161</v>
      </c>
      <c r="AU1117" s="221" t="s">
        <v>83</v>
      </c>
      <c r="AV1117" s="13" t="s">
        <v>81</v>
      </c>
      <c r="AW1117" s="13" t="s">
        <v>36</v>
      </c>
      <c r="AX1117" s="13" t="s">
        <v>74</v>
      </c>
      <c r="AY1117" s="221" t="s">
        <v>152</v>
      </c>
    </row>
    <row r="1118" spans="1:65" s="14" customFormat="1">
      <c r="B1118" s="222"/>
      <c r="C1118" s="223"/>
      <c r="D1118" s="213" t="s">
        <v>161</v>
      </c>
      <c r="E1118" s="224" t="s">
        <v>21</v>
      </c>
      <c r="F1118" s="225" t="s">
        <v>1577</v>
      </c>
      <c r="G1118" s="223"/>
      <c r="H1118" s="226">
        <v>23.92</v>
      </c>
      <c r="I1118" s="227"/>
      <c r="J1118" s="223"/>
      <c r="K1118" s="223"/>
      <c r="L1118" s="228"/>
      <c r="M1118" s="229"/>
      <c r="N1118" s="230"/>
      <c r="O1118" s="230"/>
      <c r="P1118" s="230"/>
      <c r="Q1118" s="230"/>
      <c r="R1118" s="230"/>
      <c r="S1118" s="230"/>
      <c r="T1118" s="231"/>
      <c r="AT1118" s="232" t="s">
        <v>161</v>
      </c>
      <c r="AU1118" s="232" t="s">
        <v>83</v>
      </c>
      <c r="AV1118" s="14" t="s">
        <v>83</v>
      </c>
      <c r="AW1118" s="14" t="s">
        <v>36</v>
      </c>
      <c r="AX1118" s="14" t="s">
        <v>81</v>
      </c>
      <c r="AY1118" s="232" t="s">
        <v>152</v>
      </c>
    </row>
    <row r="1119" spans="1:65" s="2" customFormat="1" ht="36" customHeight="1">
      <c r="A1119" s="37"/>
      <c r="B1119" s="38"/>
      <c r="C1119" s="198" t="s">
        <v>1578</v>
      </c>
      <c r="D1119" s="198" t="s">
        <v>154</v>
      </c>
      <c r="E1119" s="199" t="s">
        <v>1579</v>
      </c>
      <c r="F1119" s="200" t="s">
        <v>1580</v>
      </c>
      <c r="G1119" s="201" t="s">
        <v>271</v>
      </c>
      <c r="H1119" s="202">
        <v>22.77</v>
      </c>
      <c r="I1119" s="203"/>
      <c r="J1119" s="204">
        <f>ROUND(I1119*H1119,2)</f>
        <v>0</v>
      </c>
      <c r="K1119" s="200" t="s">
        <v>158</v>
      </c>
      <c r="L1119" s="42"/>
      <c r="M1119" s="205" t="s">
        <v>21</v>
      </c>
      <c r="N1119" s="206" t="s">
        <v>45</v>
      </c>
      <c r="O1119" s="68"/>
      <c r="P1119" s="207">
        <f>O1119*H1119</f>
        <v>0</v>
      </c>
      <c r="Q1119" s="207">
        <v>1.0499999999999999E-3</v>
      </c>
      <c r="R1119" s="207">
        <f>Q1119*H1119</f>
        <v>2.3908499999999999E-2</v>
      </c>
      <c r="S1119" s="207">
        <v>0</v>
      </c>
      <c r="T1119" s="208">
        <f>S1119*H1119</f>
        <v>0</v>
      </c>
      <c r="U1119" s="37"/>
      <c r="V1119" s="37"/>
      <c r="W1119" s="37"/>
      <c r="X1119" s="37"/>
      <c r="Y1119" s="37"/>
      <c r="Z1119" s="37"/>
      <c r="AA1119" s="37"/>
      <c r="AB1119" s="37"/>
      <c r="AC1119" s="37"/>
      <c r="AD1119" s="37"/>
      <c r="AE1119" s="37"/>
      <c r="AR1119" s="209" t="s">
        <v>259</v>
      </c>
      <c r="AT1119" s="209" t="s">
        <v>154</v>
      </c>
      <c r="AU1119" s="209" t="s">
        <v>83</v>
      </c>
      <c r="AY1119" s="19" t="s">
        <v>152</v>
      </c>
      <c r="BE1119" s="210">
        <f>IF(N1119="základní",J1119,0)</f>
        <v>0</v>
      </c>
      <c r="BF1119" s="210">
        <f>IF(N1119="snížená",J1119,0)</f>
        <v>0</v>
      </c>
      <c r="BG1119" s="210">
        <f>IF(N1119="zákl. přenesená",J1119,0)</f>
        <v>0</v>
      </c>
      <c r="BH1119" s="210">
        <f>IF(N1119="sníž. přenesená",J1119,0)</f>
        <v>0</v>
      </c>
      <c r="BI1119" s="210">
        <f>IF(N1119="nulová",J1119,0)</f>
        <v>0</v>
      </c>
      <c r="BJ1119" s="19" t="s">
        <v>81</v>
      </c>
      <c r="BK1119" s="210">
        <f>ROUND(I1119*H1119,2)</f>
        <v>0</v>
      </c>
      <c r="BL1119" s="19" t="s">
        <v>259</v>
      </c>
      <c r="BM1119" s="209" t="s">
        <v>1581</v>
      </c>
    </row>
    <row r="1120" spans="1:65" s="13" customFormat="1">
      <c r="B1120" s="211"/>
      <c r="C1120" s="212"/>
      <c r="D1120" s="213" t="s">
        <v>161</v>
      </c>
      <c r="E1120" s="214" t="s">
        <v>21</v>
      </c>
      <c r="F1120" s="215" t="s">
        <v>1576</v>
      </c>
      <c r="G1120" s="212"/>
      <c r="H1120" s="214" t="s">
        <v>21</v>
      </c>
      <c r="I1120" s="216"/>
      <c r="J1120" s="212"/>
      <c r="K1120" s="212"/>
      <c r="L1120" s="217"/>
      <c r="M1120" s="218"/>
      <c r="N1120" s="219"/>
      <c r="O1120" s="219"/>
      <c r="P1120" s="219"/>
      <c r="Q1120" s="219"/>
      <c r="R1120" s="219"/>
      <c r="S1120" s="219"/>
      <c r="T1120" s="220"/>
      <c r="AT1120" s="221" t="s">
        <v>161</v>
      </c>
      <c r="AU1120" s="221" t="s">
        <v>83</v>
      </c>
      <c r="AV1120" s="13" t="s">
        <v>81</v>
      </c>
      <c r="AW1120" s="13" t="s">
        <v>36</v>
      </c>
      <c r="AX1120" s="13" t="s">
        <v>74</v>
      </c>
      <c r="AY1120" s="221" t="s">
        <v>152</v>
      </c>
    </row>
    <row r="1121" spans="1:65" s="14" customFormat="1">
      <c r="B1121" s="222"/>
      <c r="C1121" s="223"/>
      <c r="D1121" s="213" t="s">
        <v>161</v>
      </c>
      <c r="E1121" s="224" t="s">
        <v>21</v>
      </c>
      <c r="F1121" s="225" t="s">
        <v>1582</v>
      </c>
      <c r="G1121" s="223"/>
      <c r="H1121" s="226">
        <v>22.77</v>
      </c>
      <c r="I1121" s="227"/>
      <c r="J1121" s="223"/>
      <c r="K1121" s="223"/>
      <c r="L1121" s="228"/>
      <c r="M1121" s="229"/>
      <c r="N1121" s="230"/>
      <c r="O1121" s="230"/>
      <c r="P1121" s="230"/>
      <c r="Q1121" s="230"/>
      <c r="R1121" s="230"/>
      <c r="S1121" s="230"/>
      <c r="T1121" s="231"/>
      <c r="AT1121" s="232" t="s">
        <v>161</v>
      </c>
      <c r="AU1121" s="232" t="s">
        <v>83</v>
      </c>
      <c r="AV1121" s="14" t="s">
        <v>83</v>
      </c>
      <c r="AW1121" s="14" t="s">
        <v>36</v>
      </c>
      <c r="AX1121" s="14" t="s">
        <v>81</v>
      </c>
      <c r="AY1121" s="232" t="s">
        <v>152</v>
      </c>
    </row>
    <row r="1122" spans="1:65" s="2" customFormat="1" ht="36" customHeight="1">
      <c r="A1122" s="37"/>
      <c r="B1122" s="38"/>
      <c r="C1122" s="198" t="s">
        <v>1583</v>
      </c>
      <c r="D1122" s="198" t="s">
        <v>154</v>
      </c>
      <c r="E1122" s="199" t="s">
        <v>1584</v>
      </c>
      <c r="F1122" s="200" t="s">
        <v>1585</v>
      </c>
      <c r="G1122" s="201" t="s">
        <v>271</v>
      </c>
      <c r="H1122" s="202">
        <v>42</v>
      </c>
      <c r="I1122" s="203"/>
      <c r="J1122" s="204">
        <f>ROUND(I1122*H1122,2)</f>
        <v>0</v>
      </c>
      <c r="K1122" s="200" t="s">
        <v>158</v>
      </c>
      <c r="L1122" s="42"/>
      <c r="M1122" s="205" t="s">
        <v>21</v>
      </c>
      <c r="N1122" s="206" t="s">
        <v>45</v>
      </c>
      <c r="O1122" s="68"/>
      <c r="P1122" s="207">
        <f>O1122*H1122</f>
        <v>0</v>
      </c>
      <c r="Q1122" s="207">
        <v>1.66E-3</v>
      </c>
      <c r="R1122" s="207">
        <f>Q1122*H1122</f>
        <v>6.9720000000000004E-2</v>
      </c>
      <c r="S1122" s="207">
        <v>0</v>
      </c>
      <c r="T1122" s="208">
        <f>S1122*H1122</f>
        <v>0</v>
      </c>
      <c r="U1122" s="37"/>
      <c r="V1122" s="37"/>
      <c r="W1122" s="37"/>
      <c r="X1122" s="37"/>
      <c r="Y1122" s="37"/>
      <c r="Z1122" s="37"/>
      <c r="AA1122" s="37"/>
      <c r="AB1122" s="37"/>
      <c r="AC1122" s="37"/>
      <c r="AD1122" s="37"/>
      <c r="AE1122" s="37"/>
      <c r="AR1122" s="209" t="s">
        <v>259</v>
      </c>
      <c r="AT1122" s="209" t="s">
        <v>154</v>
      </c>
      <c r="AU1122" s="209" t="s">
        <v>83</v>
      </c>
      <c r="AY1122" s="19" t="s">
        <v>152</v>
      </c>
      <c r="BE1122" s="210">
        <f>IF(N1122="základní",J1122,0)</f>
        <v>0</v>
      </c>
      <c r="BF1122" s="210">
        <f>IF(N1122="snížená",J1122,0)</f>
        <v>0</v>
      </c>
      <c r="BG1122" s="210">
        <f>IF(N1122="zákl. přenesená",J1122,0)</f>
        <v>0</v>
      </c>
      <c r="BH1122" s="210">
        <f>IF(N1122="sníž. přenesená",J1122,0)</f>
        <v>0</v>
      </c>
      <c r="BI1122" s="210">
        <f>IF(N1122="nulová",J1122,0)</f>
        <v>0</v>
      </c>
      <c r="BJ1122" s="19" t="s">
        <v>81</v>
      </c>
      <c r="BK1122" s="210">
        <f>ROUND(I1122*H1122,2)</f>
        <v>0</v>
      </c>
      <c r="BL1122" s="19" t="s">
        <v>259</v>
      </c>
      <c r="BM1122" s="209" t="s">
        <v>1586</v>
      </c>
    </row>
    <row r="1123" spans="1:65" s="13" customFormat="1">
      <c r="B1123" s="211"/>
      <c r="C1123" s="212"/>
      <c r="D1123" s="213" t="s">
        <v>161</v>
      </c>
      <c r="E1123" s="214" t="s">
        <v>21</v>
      </c>
      <c r="F1123" s="215" t="s">
        <v>1576</v>
      </c>
      <c r="G1123" s="212"/>
      <c r="H1123" s="214" t="s">
        <v>21</v>
      </c>
      <c r="I1123" s="216"/>
      <c r="J1123" s="212"/>
      <c r="K1123" s="212"/>
      <c r="L1123" s="217"/>
      <c r="M1123" s="218"/>
      <c r="N1123" s="219"/>
      <c r="O1123" s="219"/>
      <c r="P1123" s="219"/>
      <c r="Q1123" s="219"/>
      <c r="R1123" s="219"/>
      <c r="S1123" s="219"/>
      <c r="T1123" s="220"/>
      <c r="AT1123" s="221" t="s">
        <v>161</v>
      </c>
      <c r="AU1123" s="221" t="s">
        <v>83</v>
      </c>
      <c r="AV1123" s="13" t="s">
        <v>81</v>
      </c>
      <c r="AW1123" s="13" t="s">
        <v>36</v>
      </c>
      <c r="AX1123" s="13" t="s">
        <v>74</v>
      </c>
      <c r="AY1123" s="221" t="s">
        <v>152</v>
      </c>
    </row>
    <row r="1124" spans="1:65" s="14" customFormat="1">
      <c r="B1124" s="222"/>
      <c r="C1124" s="223"/>
      <c r="D1124" s="213" t="s">
        <v>161</v>
      </c>
      <c r="E1124" s="224" t="s">
        <v>21</v>
      </c>
      <c r="F1124" s="225" t="s">
        <v>1587</v>
      </c>
      <c r="G1124" s="223"/>
      <c r="H1124" s="226">
        <v>42</v>
      </c>
      <c r="I1124" s="227"/>
      <c r="J1124" s="223"/>
      <c r="K1124" s="223"/>
      <c r="L1124" s="228"/>
      <c r="M1124" s="229"/>
      <c r="N1124" s="230"/>
      <c r="O1124" s="230"/>
      <c r="P1124" s="230"/>
      <c r="Q1124" s="230"/>
      <c r="R1124" s="230"/>
      <c r="S1124" s="230"/>
      <c r="T1124" s="231"/>
      <c r="AT1124" s="232" t="s">
        <v>161</v>
      </c>
      <c r="AU1124" s="232" t="s">
        <v>83</v>
      </c>
      <c r="AV1124" s="14" t="s">
        <v>83</v>
      </c>
      <c r="AW1124" s="14" t="s">
        <v>36</v>
      </c>
      <c r="AX1124" s="14" t="s">
        <v>81</v>
      </c>
      <c r="AY1124" s="232" t="s">
        <v>152</v>
      </c>
    </row>
    <row r="1125" spans="1:65" s="2" customFormat="1" ht="48" customHeight="1">
      <c r="A1125" s="37"/>
      <c r="B1125" s="38"/>
      <c r="C1125" s="198" t="s">
        <v>1588</v>
      </c>
      <c r="D1125" s="198" t="s">
        <v>154</v>
      </c>
      <c r="E1125" s="199" t="s">
        <v>1589</v>
      </c>
      <c r="F1125" s="200" t="s">
        <v>1590</v>
      </c>
      <c r="G1125" s="201" t="s">
        <v>212</v>
      </c>
      <c r="H1125" s="202">
        <v>11</v>
      </c>
      <c r="I1125" s="203"/>
      <c r="J1125" s="204">
        <f>ROUND(I1125*H1125,2)</f>
        <v>0</v>
      </c>
      <c r="K1125" s="200" t="s">
        <v>158</v>
      </c>
      <c r="L1125" s="42"/>
      <c r="M1125" s="205" t="s">
        <v>21</v>
      </c>
      <c r="N1125" s="206" t="s">
        <v>45</v>
      </c>
      <c r="O1125" s="68"/>
      <c r="P1125" s="207">
        <f>O1125*H1125</f>
        <v>0</v>
      </c>
      <c r="Q1125" s="207">
        <v>0</v>
      </c>
      <c r="R1125" s="207">
        <f>Q1125*H1125</f>
        <v>0</v>
      </c>
      <c r="S1125" s="207">
        <v>0</v>
      </c>
      <c r="T1125" s="208">
        <f>S1125*H1125</f>
        <v>0</v>
      </c>
      <c r="U1125" s="37"/>
      <c r="V1125" s="37"/>
      <c r="W1125" s="37"/>
      <c r="X1125" s="37"/>
      <c r="Y1125" s="37"/>
      <c r="Z1125" s="37"/>
      <c r="AA1125" s="37"/>
      <c r="AB1125" s="37"/>
      <c r="AC1125" s="37"/>
      <c r="AD1125" s="37"/>
      <c r="AE1125" s="37"/>
      <c r="AR1125" s="209" t="s">
        <v>259</v>
      </c>
      <c r="AT1125" s="209" t="s">
        <v>154</v>
      </c>
      <c r="AU1125" s="209" t="s">
        <v>83</v>
      </c>
      <c r="AY1125" s="19" t="s">
        <v>152</v>
      </c>
      <c r="BE1125" s="210">
        <f>IF(N1125="základní",J1125,0)</f>
        <v>0</v>
      </c>
      <c r="BF1125" s="210">
        <f>IF(N1125="snížená",J1125,0)</f>
        <v>0</v>
      </c>
      <c r="BG1125" s="210">
        <f>IF(N1125="zákl. přenesená",J1125,0)</f>
        <v>0</v>
      </c>
      <c r="BH1125" s="210">
        <f>IF(N1125="sníž. přenesená",J1125,0)</f>
        <v>0</v>
      </c>
      <c r="BI1125" s="210">
        <f>IF(N1125="nulová",J1125,0)</f>
        <v>0</v>
      </c>
      <c r="BJ1125" s="19" t="s">
        <v>81</v>
      </c>
      <c r="BK1125" s="210">
        <f>ROUND(I1125*H1125,2)</f>
        <v>0</v>
      </c>
      <c r="BL1125" s="19" t="s">
        <v>259</v>
      </c>
      <c r="BM1125" s="209" t="s">
        <v>1591</v>
      </c>
    </row>
    <row r="1126" spans="1:65" s="13" customFormat="1">
      <c r="B1126" s="211"/>
      <c r="C1126" s="212"/>
      <c r="D1126" s="213" t="s">
        <v>161</v>
      </c>
      <c r="E1126" s="214" t="s">
        <v>21</v>
      </c>
      <c r="F1126" s="215" t="s">
        <v>1576</v>
      </c>
      <c r="G1126" s="212"/>
      <c r="H1126" s="214" t="s">
        <v>21</v>
      </c>
      <c r="I1126" s="216"/>
      <c r="J1126" s="212"/>
      <c r="K1126" s="212"/>
      <c r="L1126" s="217"/>
      <c r="M1126" s="218"/>
      <c r="N1126" s="219"/>
      <c r="O1126" s="219"/>
      <c r="P1126" s="219"/>
      <c r="Q1126" s="219"/>
      <c r="R1126" s="219"/>
      <c r="S1126" s="219"/>
      <c r="T1126" s="220"/>
      <c r="AT1126" s="221" t="s">
        <v>161</v>
      </c>
      <c r="AU1126" s="221" t="s">
        <v>83</v>
      </c>
      <c r="AV1126" s="13" t="s">
        <v>81</v>
      </c>
      <c r="AW1126" s="13" t="s">
        <v>36</v>
      </c>
      <c r="AX1126" s="13" t="s">
        <v>74</v>
      </c>
      <c r="AY1126" s="221" t="s">
        <v>152</v>
      </c>
    </row>
    <row r="1127" spans="1:65" s="14" customFormat="1">
      <c r="B1127" s="222"/>
      <c r="C1127" s="223"/>
      <c r="D1127" s="213" t="s">
        <v>161</v>
      </c>
      <c r="E1127" s="224" t="s">
        <v>21</v>
      </c>
      <c r="F1127" s="225" t="s">
        <v>1592</v>
      </c>
      <c r="G1127" s="223"/>
      <c r="H1127" s="226">
        <v>11</v>
      </c>
      <c r="I1127" s="227"/>
      <c r="J1127" s="223"/>
      <c r="K1127" s="223"/>
      <c r="L1127" s="228"/>
      <c r="M1127" s="229"/>
      <c r="N1127" s="230"/>
      <c r="O1127" s="230"/>
      <c r="P1127" s="230"/>
      <c r="Q1127" s="230"/>
      <c r="R1127" s="230"/>
      <c r="S1127" s="230"/>
      <c r="T1127" s="231"/>
      <c r="AT1127" s="232" t="s">
        <v>161</v>
      </c>
      <c r="AU1127" s="232" t="s">
        <v>83</v>
      </c>
      <c r="AV1127" s="14" t="s">
        <v>83</v>
      </c>
      <c r="AW1127" s="14" t="s">
        <v>36</v>
      </c>
      <c r="AX1127" s="14" t="s">
        <v>81</v>
      </c>
      <c r="AY1127" s="232" t="s">
        <v>152</v>
      </c>
    </row>
    <row r="1128" spans="1:65" s="2" customFormat="1" ht="36" customHeight="1">
      <c r="A1128" s="37"/>
      <c r="B1128" s="38"/>
      <c r="C1128" s="198" t="s">
        <v>1593</v>
      </c>
      <c r="D1128" s="198" t="s">
        <v>154</v>
      </c>
      <c r="E1128" s="199" t="s">
        <v>1594</v>
      </c>
      <c r="F1128" s="200" t="s">
        <v>1595</v>
      </c>
      <c r="G1128" s="201" t="s">
        <v>271</v>
      </c>
      <c r="H1128" s="202">
        <v>8.1</v>
      </c>
      <c r="I1128" s="203"/>
      <c r="J1128" s="204">
        <f>ROUND(I1128*H1128,2)</f>
        <v>0</v>
      </c>
      <c r="K1128" s="200" t="s">
        <v>158</v>
      </c>
      <c r="L1128" s="42"/>
      <c r="M1128" s="205" t="s">
        <v>21</v>
      </c>
      <c r="N1128" s="206" t="s">
        <v>45</v>
      </c>
      <c r="O1128" s="68"/>
      <c r="P1128" s="207">
        <f>O1128*H1128</f>
        <v>0</v>
      </c>
      <c r="Q1128" s="207">
        <v>1.98E-3</v>
      </c>
      <c r="R1128" s="207">
        <f>Q1128*H1128</f>
        <v>1.6038E-2</v>
      </c>
      <c r="S1128" s="207">
        <v>0</v>
      </c>
      <c r="T1128" s="208">
        <f>S1128*H1128</f>
        <v>0</v>
      </c>
      <c r="U1128" s="37"/>
      <c r="V1128" s="37"/>
      <c r="W1128" s="37"/>
      <c r="X1128" s="37"/>
      <c r="Y1128" s="37"/>
      <c r="Z1128" s="37"/>
      <c r="AA1128" s="37"/>
      <c r="AB1128" s="37"/>
      <c r="AC1128" s="37"/>
      <c r="AD1128" s="37"/>
      <c r="AE1128" s="37"/>
      <c r="AR1128" s="209" t="s">
        <v>259</v>
      </c>
      <c r="AT1128" s="209" t="s">
        <v>154</v>
      </c>
      <c r="AU1128" s="209" t="s">
        <v>83</v>
      </c>
      <c r="AY1128" s="19" t="s">
        <v>152</v>
      </c>
      <c r="BE1128" s="210">
        <f>IF(N1128="základní",J1128,0)</f>
        <v>0</v>
      </c>
      <c r="BF1128" s="210">
        <f>IF(N1128="snížená",J1128,0)</f>
        <v>0</v>
      </c>
      <c r="BG1128" s="210">
        <f>IF(N1128="zákl. přenesená",J1128,0)</f>
        <v>0</v>
      </c>
      <c r="BH1128" s="210">
        <f>IF(N1128="sníž. přenesená",J1128,0)</f>
        <v>0</v>
      </c>
      <c r="BI1128" s="210">
        <f>IF(N1128="nulová",J1128,0)</f>
        <v>0</v>
      </c>
      <c r="BJ1128" s="19" t="s">
        <v>81</v>
      </c>
      <c r="BK1128" s="210">
        <f>ROUND(I1128*H1128,2)</f>
        <v>0</v>
      </c>
      <c r="BL1128" s="19" t="s">
        <v>259</v>
      </c>
      <c r="BM1128" s="209" t="s">
        <v>1596</v>
      </c>
    </row>
    <row r="1129" spans="1:65" s="13" customFormat="1">
      <c r="B1129" s="211"/>
      <c r="C1129" s="212"/>
      <c r="D1129" s="213" t="s">
        <v>161</v>
      </c>
      <c r="E1129" s="214" t="s">
        <v>21</v>
      </c>
      <c r="F1129" s="215" t="s">
        <v>1597</v>
      </c>
      <c r="G1129" s="212"/>
      <c r="H1129" s="214" t="s">
        <v>21</v>
      </c>
      <c r="I1129" s="216"/>
      <c r="J1129" s="212"/>
      <c r="K1129" s="212"/>
      <c r="L1129" s="217"/>
      <c r="M1129" s="218"/>
      <c r="N1129" s="219"/>
      <c r="O1129" s="219"/>
      <c r="P1129" s="219"/>
      <c r="Q1129" s="219"/>
      <c r="R1129" s="219"/>
      <c r="S1129" s="219"/>
      <c r="T1129" s="220"/>
      <c r="AT1129" s="221" t="s">
        <v>161</v>
      </c>
      <c r="AU1129" s="221" t="s">
        <v>83</v>
      </c>
      <c r="AV1129" s="13" t="s">
        <v>81</v>
      </c>
      <c r="AW1129" s="13" t="s">
        <v>36</v>
      </c>
      <c r="AX1129" s="13" t="s">
        <v>74</v>
      </c>
      <c r="AY1129" s="221" t="s">
        <v>152</v>
      </c>
    </row>
    <row r="1130" spans="1:65" s="14" customFormat="1">
      <c r="B1130" s="222"/>
      <c r="C1130" s="223"/>
      <c r="D1130" s="213" t="s">
        <v>161</v>
      </c>
      <c r="E1130" s="224" t="s">
        <v>21</v>
      </c>
      <c r="F1130" s="225" t="s">
        <v>1598</v>
      </c>
      <c r="G1130" s="223"/>
      <c r="H1130" s="226">
        <v>8.1</v>
      </c>
      <c r="I1130" s="227"/>
      <c r="J1130" s="223"/>
      <c r="K1130" s="223"/>
      <c r="L1130" s="228"/>
      <c r="M1130" s="229"/>
      <c r="N1130" s="230"/>
      <c r="O1130" s="230"/>
      <c r="P1130" s="230"/>
      <c r="Q1130" s="230"/>
      <c r="R1130" s="230"/>
      <c r="S1130" s="230"/>
      <c r="T1130" s="231"/>
      <c r="AT1130" s="232" t="s">
        <v>161</v>
      </c>
      <c r="AU1130" s="232" t="s">
        <v>83</v>
      </c>
      <c r="AV1130" s="14" t="s">
        <v>83</v>
      </c>
      <c r="AW1130" s="14" t="s">
        <v>36</v>
      </c>
      <c r="AX1130" s="14" t="s">
        <v>81</v>
      </c>
      <c r="AY1130" s="232" t="s">
        <v>152</v>
      </c>
    </row>
    <row r="1131" spans="1:65" s="2" customFormat="1" ht="36" customHeight="1">
      <c r="A1131" s="37"/>
      <c r="B1131" s="38"/>
      <c r="C1131" s="198" t="s">
        <v>1599</v>
      </c>
      <c r="D1131" s="198" t="s">
        <v>154</v>
      </c>
      <c r="E1131" s="199" t="s">
        <v>1600</v>
      </c>
      <c r="F1131" s="200" t="s">
        <v>1601</v>
      </c>
      <c r="G1131" s="201" t="s">
        <v>271</v>
      </c>
      <c r="H1131" s="202">
        <v>7.2</v>
      </c>
      <c r="I1131" s="203"/>
      <c r="J1131" s="204">
        <f>ROUND(I1131*H1131,2)</f>
        <v>0</v>
      </c>
      <c r="K1131" s="200" t="s">
        <v>158</v>
      </c>
      <c r="L1131" s="42"/>
      <c r="M1131" s="205" t="s">
        <v>21</v>
      </c>
      <c r="N1131" s="206" t="s">
        <v>45</v>
      </c>
      <c r="O1131" s="68"/>
      <c r="P1131" s="207">
        <f>O1131*H1131</f>
        <v>0</v>
      </c>
      <c r="Q1131" s="207">
        <v>2.64E-3</v>
      </c>
      <c r="R1131" s="207">
        <f>Q1131*H1131</f>
        <v>1.9008000000000001E-2</v>
      </c>
      <c r="S1131" s="207">
        <v>0</v>
      </c>
      <c r="T1131" s="208">
        <f>S1131*H1131</f>
        <v>0</v>
      </c>
      <c r="U1131" s="37"/>
      <c r="V1131" s="37"/>
      <c r="W1131" s="37"/>
      <c r="X1131" s="37"/>
      <c r="Y1131" s="37"/>
      <c r="Z1131" s="37"/>
      <c r="AA1131" s="37"/>
      <c r="AB1131" s="37"/>
      <c r="AC1131" s="37"/>
      <c r="AD1131" s="37"/>
      <c r="AE1131" s="37"/>
      <c r="AR1131" s="209" t="s">
        <v>259</v>
      </c>
      <c r="AT1131" s="209" t="s">
        <v>154</v>
      </c>
      <c r="AU1131" s="209" t="s">
        <v>83</v>
      </c>
      <c r="AY1131" s="19" t="s">
        <v>152</v>
      </c>
      <c r="BE1131" s="210">
        <f>IF(N1131="základní",J1131,0)</f>
        <v>0</v>
      </c>
      <c r="BF1131" s="210">
        <f>IF(N1131="snížená",J1131,0)</f>
        <v>0</v>
      </c>
      <c r="BG1131" s="210">
        <f>IF(N1131="zákl. přenesená",J1131,0)</f>
        <v>0</v>
      </c>
      <c r="BH1131" s="210">
        <f>IF(N1131="sníž. přenesená",J1131,0)</f>
        <v>0</v>
      </c>
      <c r="BI1131" s="210">
        <f>IF(N1131="nulová",J1131,0)</f>
        <v>0</v>
      </c>
      <c r="BJ1131" s="19" t="s">
        <v>81</v>
      </c>
      <c r="BK1131" s="210">
        <f>ROUND(I1131*H1131,2)</f>
        <v>0</v>
      </c>
      <c r="BL1131" s="19" t="s">
        <v>259</v>
      </c>
      <c r="BM1131" s="209" t="s">
        <v>1602</v>
      </c>
    </row>
    <row r="1132" spans="1:65" s="13" customFormat="1">
      <c r="B1132" s="211"/>
      <c r="C1132" s="212"/>
      <c r="D1132" s="213" t="s">
        <v>161</v>
      </c>
      <c r="E1132" s="214" t="s">
        <v>21</v>
      </c>
      <c r="F1132" s="215" t="s">
        <v>1597</v>
      </c>
      <c r="G1132" s="212"/>
      <c r="H1132" s="214" t="s">
        <v>21</v>
      </c>
      <c r="I1132" s="216"/>
      <c r="J1132" s="212"/>
      <c r="K1132" s="212"/>
      <c r="L1132" s="217"/>
      <c r="M1132" s="218"/>
      <c r="N1132" s="219"/>
      <c r="O1132" s="219"/>
      <c r="P1132" s="219"/>
      <c r="Q1132" s="219"/>
      <c r="R1132" s="219"/>
      <c r="S1132" s="219"/>
      <c r="T1132" s="220"/>
      <c r="AT1132" s="221" t="s">
        <v>161</v>
      </c>
      <c r="AU1132" s="221" t="s">
        <v>83</v>
      </c>
      <c r="AV1132" s="13" t="s">
        <v>81</v>
      </c>
      <c r="AW1132" s="13" t="s">
        <v>36</v>
      </c>
      <c r="AX1132" s="13" t="s">
        <v>74</v>
      </c>
      <c r="AY1132" s="221" t="s">
        <v>152</v>
      </c>
    </row>
    <row r="1133" spans="1:65" s="14" customFormat="1">
      <c r="B1133" s="222"/>
      <c r="C1133" s="223"/>
      <c r="D1133" s="213" t="s">
        <v>161</v>
      </c>
      <c r="E1133" s="224" t="s">
        <v>21</v>
      </c>
      <c r="F1133" s="225" t="s">
        <v>1603</v>
      </c>
      <c r="G1133" s="223"/>
      <c r="H1133" s="226">
        <v>7.2</v>
      </c>
      <c r="I1133" s="227"/>
      <c r="J1133" s="223"/>
      <c r="K1133" s="223"/>
      <c r="L1133" s="228"/>
      <c r="M1133" s="229"/>
      <c r="N1133" s="230"/>
      <c r="O1133" s="230"/>
      <c r="P1133" s="230"/>
      <c r="Q1133" s="230"/>
      <c r="R1133" s="230"/>
      <c r="S1133" s="230"/>
      <c r="T1133" s="231"/>
      <c r="AT1133" s="232" t="s">
        <v>161</v>
      </c>
      <c r="AU1133" s="232" t="s">
        <v>83</v>
      </c>
      <c r="AV1133" s="14" t="s">
        <v>83</v>
      </c>
      <c r="AW1133" s="14" t="s">
        <v>36</v>
      </c>
      <c r="AX1133" s="14" t="s">
        <v>81</v>
      </c>
      <c r="AY1133" s="232" t="s">
        <v>152</v>
      </c>
    </row>
    <row r="1134" spans="1:65" s="2" customFormat="1" ht="36" customHeight="1">
      <c r="A1134" s="37"/>
      <c r="B1134" s="38"/>
      <c r="C1134" s="198" t="s">
        <v>1604</v>
      </c>
      <c r="D1134" s="198" t="s">
        <v>154</v>
      </c>
      <c r="E1134" s="199" t="s">
        <v>1605</v>
      </c>
      <c r="F1134" s="200" t="s">
        <v>1606</v>
      </c>
      <c r="G1134" s="201" t="s">
        <v>271</v>
      </c>
      <c r="H1134" s="202">
        <v>24.54</v>
      </c>
      <c r="I1134" s="203"/>
      <c r="J1134" s="204">
        <f>ROUND(I1134*H1134,2)</f>
        <v>0</v>
      </c>
      <c r="K1134" s="200" t="s">
        <v>158</v>
      </c>
      <c r="L1134" s="42"/>
      <c r="M1134" s="205" t="s">
        <v>21</v>
      </c>
      <c r="N1134" s="206" t="s">
        <v>45</v>
      </c>
      <c r="O1134" s="68"/>
      <c r="P1134" s="207">
        <f>O1134*H1134</f>
        <v>0</v>
      </c>
      <c r="Q1134" s="207">
        <v>1.9499999999999999E-3</v>
      </c>
      <c r="R1134" s="207">
        <f>Q1134*H1134</f>
        <v>4.7852999999999993E-2</v>
      </c>
      <c r="S1134" s="207">
        <v>0</v>
      </c>
      <c r="T1134" s="208">
        <f>S1134*H1134</f>
        <v>0</v>
      </c>
      <c r="U1134" s="37"/>
      <c r="V1134" s="37"/>
      <c r="W1134" s="37"/>
      <c r="X1134" s="37"/>
      <c r="Y1134" s="37"/>
      <c r="Z1134" s="37"/>
      <c r="AA1134" s="37"/>
      <c r="AB1134" s="37"/>
      <c r="AC1134" s="37"/>
      <c r="AD1134" s="37"/>
      <c r="AE1134" s="37"/>
      <c r="AR1134" s="209" t="s">
        <v>259</v>
      </c>
      <c r="AT1134" s="209" t="s">
        <v>154</v>
      </c>
      <c r="AU1134" s="209" t="s">
        <v>83</v>
      </c>
      <c r="AY1134" s="19" t="s">
        <v>152</v>
      </c>
      <c r="BE1134" s="210">
        <f>IF(N1134="základní",J1134,0)</f>
        <v>0</v>
      </c>
      <c r="BF1134" s="210">
        <f>IF(N1134="snížená",J1134,0)</f>
        <v>0</v>
      </c>
      <c r="BG1134" s="210">
        <f>IF(N1134="zákl. přenesená",J1134,0)</f>
        <v>0</v>
      </c>
      <c r="BH1134" s="210">
        <f>IF(N1134="sníž. přenesená",J1134,0)</f>
        <v>0</v>
      </c>
      <c r="BI1134" s="210">
        <f>IF(N1134="nulová",J1134,0)</f>
        <v>0</v>
      </c>
      <c r="BJ1134" s="19" t="s">
        <v>81</v>
      </c>
      <c r="BK1134" s="210">
        <f>ROUND(I1134*H1134,2)</f>
        <v>0</v>
      </c>
      <c r="BL1134" s="19" t="s">
        <v>259</v>
      </c>
      <c r="BM1134" s="209" t="s">
        <v>1607</v>
      </c>
    </row>
    <row r="1135" spans="1:65" s="13" customFormat="1">
      <c r="B1135" s="211"/>
      <c r="C1135" s="212"/>
      <c r="D1135" s="213" t="s">
        <v>161</v>
      </c>
      <c r="E1135" s="214" t="s">
        <v>21</v>
      </c>
      <c r="F1135" s="215" t="s">
        <v>1576</v>
      </c>
      <c r="G1135" s="212"/>
      <c r="H1135" s="214" t="s">
        <v>21</v>
      </c>
      <c r="I1135" s="216"/>
      <c r="J1135" s="212"/>
      <c r="K1135" s="212"/>
      <c r="L1135" s="217"/>
      <c r="M1135" s="218"/>
      <c r="N1135" s="219"/>
      <c r="O1135" s="219"/>
      <c r="P1135" s="219"/>
      <c r="Q1135" s="219"/>
      <c r="R1135" s="219"/>
      <c r="S1135" s="219"/>
      <c r="T1135" s="220"/>
      <c r="AT1135" s="221" t="s">
        <v>161</v>
      </c>
      <c r="AU1135" s="221" t="s">
        <v>83</v>
      </c>
      <c r="AV1135" s="13" t="s">
        <v>81</v>
      </c>
      <c r="AW1135" s="13" t="s">
        <v>36</v>
      </c>
      <c r="AX1135" s="13" t="s">
        <v>74</v>
      </c>
      <c r="AY1135" s="221" t="s">
        <v>152</v>
      </c>
    </row>
    <row r="1136" spans="1:65" s="14" customFormat="1">
      <c r="B1136" s="222"/>
      <c r="C1136" s="223"/>
      <c r="D1136" s="213" t="s">
        <v>161</v>
      </c>
      <c r="E1136" s="224" t="s">
        <v>21</v>
      </c>
      <c r="F1136" s="225" t="s">
        <v>1608</v>
      </c>
      <c r="G1136" s="223"/>
      <c r="H1136" s="226">
        <v>24.54</v>
      </c>
      <c r="I1136" s="227"/>
      <c r="J1136" s="223"/>
      <c r="K1136" s="223"/>
      <c r="L1136" s="228"/>
      <c r="M1136" s="229"/>
      <c r="N1136" s="230"/>
      <c r="O1136" s="230"/>
      <c r="P1136" s="230"/>
      <c r="Q1136" s="230"/>
      <c r="R1136" s="230"/>
      <c r="S1136" s="230"/>
      <c r="T1136" s="231"/>
      <c r="AT1136" s="232" t="s">
        <v>161</v>
      </c>
      <c r="AU1136" s="232" t="s">
        <v>83</v>
      </c>
      <c r="AV1136" s="14" t="s">
        <v>83</v>
      </c>
      <c r="AW1136" s="14" t="s">
        <v>36</v>
      </c>
      <c r="AX1136" s="14" t="s">
        <v>81</v>
      </c>
      <c r="AY1136" s="232" t="s">
        <v>152</v>
      </c>
    </row>
    <row r="1137" spans="1:65" s="2" customFormat="1" ht="24" customHeight="1">
      <c r="A1137" s="37"/>
      <c r="B1137" s="38"/>
      <c r="C1137" s="198" t="s">
        <v>1609</v>
      </c>
      <c r="D1137" s="198" t="s">
        <v>154</v>
      </c>
      <c r="E1137" s="199" t="s">
        <v>1610</v>
      </c>
      <c r="F1137" s="200" t="s">
        <v>1611</v>
      </c>
      <c r="G1137" s="201" t="s">
        <v>271</v>
      </c>
      <c r="H1137" s="202">
        <v>19.940000000000001</v>
      </c>
      <c r="I1137" s="203"/>
      <c r="J1137" s="204">
        <f>ROUND(I1137*H1137,2)</f>
        <v>0</v>
      </c>
      <c r="K1137" s="200" t="s">
        <v>158</v>
      </c>
      <c r="L1137" s="42"/>
      <c r="M1137" s="205" t="s">
        <v>21</v>
      </c>
      <c r="N1137" s="206" t="s">
        <v>45</v>
      </c>
      <c r="O1137" s="68"/>
      <c r="P1137" s="207">
        <f>O1137*H1137</f>
        <v>0</v>
      </c>
      <c r="Q1137" s="207">
        <v>2.8600000000000001E-3</v>
      </c>
      <c r="R1137" s="207">
        <f>Q1137*H1137</f>
        <v>5.7028400000000007E-2</v>
      </c>
      <c r="S1137" s="207">
        <v>0</v>
      </c>
      <c r="T1137" s="208">
        <f>S1137*H1137</f>
        <v>0</v>
      </c>
      <c r="U1137" s="37"/>
      <c r="V1137" s="37"/>
      <c r="W1137" s="37"/>
      <c r="X1137" s="37"/>
      <c r="Y1137" s="37"/>
      <c r="Z1137" s="37"/>
      <c r="AA1137" s="37"/>
      <c r="AB1137" s="37"/>
      <c r="AC1137" s="37"/>
      <c r="AD1137" s="37"/>
      <c r="AE1137" s="37"/>
      <c r="AR1137" s="209" t="s">
        <v>259</v>
      </c>
      <c r="AT1137" s="209" t="s">
        <v>154</v>
      </c>
      <c r="AU1137" s="209" t="s">
        <v>83</v>
      </c>
      <c r="AY1137" s="19" t="s">
        <v>152</v>
      </c>
      <c r="BE1137" s="210">
        <f>IF(N1137="základní",J1137,0)</f>
        <v>0</v>
      </c>
      <c r="BF1137" s="210">
        <f>IF(N1137="snížená",J1137,0)</f>
        <v>0</v>
      </c>
      <c r="BG1137" s="210">
        <f>IF(N1137="zákl. přenesená",J1137,0)</f>
        <v>0</v>
      </c>
      <c r="BH1137" s="210">
        <f>IF(N1137="sníž. přenesená",J1137,0)</f>
        <v>0</v>
      </c>
      <c r="BI1137" s="210">
        <f>IF(N1137="nulová",J1137,0)</f>
        <v>0</v>
      </c>
      <c r="BJ1137" s="19" t="s">
        <v>81</v>
      </c>
      <c r="BK1137" s="210">
        <f>ROUND(I1137*H1137,2)</f>
        <v>0</v>
      </c>
      <c r="BL1137" s="19" t="s">
        <v>259</v>
      </c>
      <c r="BM1137" s="209" t="s">
        <v>1612</v>
      </c>
    </row>
    <row r="1138" spans="1:65" s="13" customFormat="1">
      <c r="B1138" s="211"/>
      <c r="C1138" s="212"/>
      <c r="D1138" s="213" t="s">
        <v>161</v>
      </c>
      <c r="E1138" s="214" t="s">
        <v>21</v>
      </c>
      <c r="F1138" s="215" t="s">
        <v>1576</v>
      </c>
      <c r="G1138" s="212"/>
      <c r="H1138" s="214" t="s">
        <v>21</v>
      </c>
      <c r="I1138" s="216"/>
      <c r="J1138" s="212"/>
      <c r="K1138" s="212"/>
      <c r="L1138" s="217"/>
      <c r="M1138" s="218"/>
      <c r="N1138" s="219"/>
      <c r="O1138" s="219"/>
      <c r="P1138" s="219"/>
      <c r="Q1138" s="219"/>
      <c r="R1138" s="219"/>
      <c r="S1138" s="219"/>
      <c r="T1138" s="220"/>
      <c r="AT1138" s="221" t="s">
        <v>161</v>
      </c>
      <c r="AU1138" s="221" t="s">
        <v>83</v>
      </c>
      <c r="AV1138" s="13" t="s">
        <v>81</v>
      </c>
      <c r="AW1138" s="13" t="s">
        <v>36</v>
      </c>
      <c r="AX1138" s="13" t="s">
        <v>74</v>
      </c>
      <c r="AY1138" s="221" t="s">
        <v>152</v>
      </c>
    </row>
    <row r="1139" spans="1:65" s="14" customFormat="1">
      <c r="B1139" s="222"/>
      <c r="C1139" s="223"/>
      <c r="D1139" s="213" t="s">
        <v>161</v>
      </c>
      <c r="E1139" s="224" t="s">
        <v>21</v>
      </c>
      <c r="F1139" s="225" t="s">
        <v>1613</v>
      </c>
      <c r="G1139" s="223"/>
      <c r="H1139" s="226">
        <v>19.940000000000001</v>
      </c>
      <c r="I1139" s="227"/>
      <c r="J1139" s="223"/>
      <c r="K1139" s="223"/>
      <c r="L1139" s="228"/>
      <c r="M1139" s="229"/>
      <c r="N1139" s="230"/>
      <c r="O1139" s="230"/>
      <c r="P1139" s="230"/>
      <c r="Q1139" s="230"/>
      <c r="R1139" s="230"/>
      <c r="S1139" s="230"/>
      <c r="T1139" s="231"/>
      <c r="AT1139" s="232" t="s">
        <v>161</v>
      </c>
      <c r="AU1139" s="232" t="s">
        <v>83</v>
      </c>
      <c r="AV1139" s="14" t="s">
        <v>83</v>
      </c>
      <c r="AW1139" s="14" t="s">
        <v>36</v>
      </c>
      <c r="AX1139" s="14" t="s">
        <v>81</v>
      </c>
      <c r="AY1139" s="232" t="s">
        <v>152</v>
      </c>
    </row>
    <row r="1140" spans="1:65" s="2" customFormat="1" ht="36" customHeight="1">
      <c r="A1140" s="37"/>
      <c r="B1140" s="38"/>
      <c r="C1140" s="198" t="s">
        <v>1614</v>
      </c>
      <c r="D1140" s="198" t="s">
        <v>154</v>
      </c>
      <c r="E1140" s="199" t="s">
        <v>1615</v>
      </c>
      <c r="F1140" s="200" t="s">
        <v>1616</v>
      </c>
      <c r="G1140" s="201" t="s">
        <v>212</v>
      </c>
      <c r="H1140" s="202">
        <v>2</v>
      </c>
      <c r="I1140" s="203"/>
      <c r="J1140" s="204">
        <f>ROUND(I1140*H1140,2)</f>
        <v>0</v>
      </c>
      <c r="K1140" s="200" t="s">
        <v>158</v>
      </c>
      <c r="L1140" s="42"/>
      <c r="M1140" s="205" t="s">
        <v>21</v>
      </c>
      <c r="N1140" s="206" t="s">
        <v>45</v>
      </c>
      <c r="O1140" s="68"/>
      <c r="P1140" s="207">
        <f>O1140*H1140</f>
        <v>0</v>
      </c>
      <c r="Q1140" s="207">
        <v>6.4000000000000005E-4</v>
      </c>
      <c r="R1140" s="207">
        <f>Q1140*H1140</f>
        <v>1.2800000000000001E-3</v>
      </c>
      <c r="S1140" s="207">
        <v>0</v>
      </c>
      <c r="T1140" s="208">
        <f>S1140*H1140</f>
        <v>0</v>
      </c>
      <c r="U1140" s="37"/>
      <c r="V1140" s="37"/>
      <c r="W1140" s="37"/>
      <c r="X1140" s="37"/>
      <c r="Y1140" s="37"/>
      <c r="Z1140" s="37"/>
      <c r="AA1140" s="37"/>
      <c r="AB1140" s="37"/>
      <c r="AC1140" s="37"/>
      <c r="AD1140" s="37"/>
      <c r="AE1140" s="37"/>
      <c r="AR1140" s="209" t="s">
        <v>259</v>
      </c>
      <c r="AT1140" s="209" t="s">
        <v>154</v>
      </c>
      <c r="AU1140" s="209" t="s">
        <v>83</v>
      </c>
      <c r="AY1140" s="19" t="s">
        <v>152</v>
      </c>
      <c r="BE1140" s="210">
        <f>IF(N1140="základní",J1140,0)</f>
        <v>0</v>
      </c>
      <c r="BF1140" s="210">
        <f>IF(N1140="snížená",J1140,0)</f>
        <v>0</v>
      </c>
      <c r="BG1140" s="210">
        <f>IF(N1140="zákl. přenesená",J1140,0)</f>
        <v>0</v>
      </c>
      <c r="BH1140" s="210">
        <f>IF(N1140="sníž. přenesená",J1140,0)</f>
        <v>0</v>
      </c>
      <c r="BI1140" s="210">
        <f>IF(N1140="nulová",J1140,0)</f>
        <v>0</v>
      </c>
      <c r="BJ1140" s="19" t="s">
        <v>81</v>
      </c>
      <c r="BK1140" s="210">
        <f>ROUND(I1140*H1140,2)</f>
        <v>0</v>
      </c>
      <c r="BL1140" s="19" t="s">
        <v>259</v>
      </c>
      <c r="BM1140" s="209" t="s">
        <v>1617</v>
      </c>
    </row>
    <row r="1141" spans="1:65" s="13" customFormat="1">
      <c r="B1141" s="211"/>
      <c r="C1141" s="212"/>
      <c r="D1141" s="213" t="s">
        <v>161</v>
      </c>
      <c r="E1141" s="214" t="s">
        <v>21</v>
      </c>
      <c r="F1141" s="215" t="s">
        <v>1576</v>
      </c>
      <c r="G1141" s="212"/>
      <c r="H1141" s="214" t="s">
        <v>21</v>
      </c>
      <c r="I1141" s="216"/>
      <c r="J1141" s="212"/>
      <c r="K1141" s="212"/>
      <c r="L1141" s="217"/>
      <c r="M1141" s="218"/>
      <c r="N1141" s="219"/>
      <c r="O1141" s="219"/>
      <c r="P1141" s="219"/>
      <c r="Q1141" s="219"/>
      <c r="R1141" s="219"/>
      <c r="S1141" s="219"/>
      <c r="T1141" s="220"/>
      <c r="AT1141" s="221" t="s">
        <v>161</v>
      </c>
      <c r="AU1141" s="221" t="s">
        <v>83</v>
      </c>
      <c r="AV1141" s="13" t="s">
        <v>81</v>
      </c>
      <c r="AW1141" s="13" t="s">
        <v>36</v>
      </c>
      <c r="AX1141" s="13" t="s">
        <v>74</v>
      </c>
      <c r="AY1141" s="221" t="s">
        <v>152</v>
      </c>
    </row>
    <row r="1142" spans="1:65" s="14" customFormat="1">
      <c r="B1142" s="222"/>
      <c r="C1142" s="223"/>
      <c r="D1142" s="213" t="s">
        <v>161</v>
      </c>
      <c r="E1142" s="224" t="s">
        <v>21</v>
      </c>
      <c r="F1142" s="225" t="s">
        <v>1618</v>
      </c>
      <c r="G1142" s="223"/>
      <c r="H1142" s="226">
        <v>2</v>
      </c>
      <c r="I1142" s="227"/>
      <c r="J1142" s="223"/>
      <c r="K1142" s="223"/>
      <c r="L1142" s="228"/>
      <c r="M1142" s="229"/>
      <c r="N1142" s="230"/>
      <c r="O1142" s="230"/>
      <c r="P1142" s="230"/>
      <c r="Q1142" s="230"/>
      <c r="R1142" s="230"/>
      <c r="S1142" s="230"/>
      <c r="T1142" s="231"/>
      <c r="AT1142" s="232" t="s">
        <v>161</v>
      </c>
      <c r="AU1142" s="232" t="s">
        <v>83</v>
      </c>
      <c r="AV1142" s="14" t="s">
        <v>83</v>
      </c>
      <c r="AW1142" s="14" t="s">
        <v>36</v>
      </c>
      <c r="AX1142" s="14" t="s">
        <v>81</v>
      </c>
      <c r="AY1142" s="232" t="s">
        <v>152</v>
      </c>
    </row>
    <row r="1143" spans="1:65" s="2" customFormat="1" ht="24" customHeight="1">
      <c r="A1143" s="37"/>
      <c r="B1143" s="38"/>
      <c r="C1143" s="198" t="s">
        <v>1619</v>
      </c>
      <c r="D1143" s="198" t="s">
        <v>154</v>
      </c>
      <c r="E1143" s="199" t="s">
        <v>1620</v>
      </c>
      <c r="F1143" s="200" t="s">
        <v>1621</v>
      </c>
      <c r="G1143" s="201" t="s">
        <v>271</v>
      </c>
      <c r="H1143" s="202">
        <v>5.7</v>
      </c>
      <c r="I1143" s="203"/>
      <c r="J1143" s="204">
        <f>ROUND(I1143*H1143,2)</f>
        <v>0</v>
      </c>
      <c r="K1143" s="200" t="s">
        <v>158</v>
      </c>
      <c r="L1143" s="42"/>
      <c r="M1143" s="205" t="s">
        <v>21</v>
      </c>
      <c r="N1143" s="206" t="s">
        <v>45</v>
      </c>
      <c r="O1143" s="68"/>
      <c r="P1143" s="207">
        <f>O1143*H1143</f>
        <v>0</v>
      </c>
      <c r="Q1143" s="207">
        <v>2.8900000000000002E-3</v>
      </c>
      <c r="R1143" s="207">
        <f>Q1143*H1143</f>
        <v>1.6473000000000002E-2</v>
      </c>
      <c r="S1143" s="207">
        <v>0</v>
      </c>
      <c r="T1143" s="208">
        <f>S1143*H1143</f>
        <v>0</v>
      </c>
      <c r="U1143" s="37"/>
      <c r="V1143" s="37"/>
      <c r="W1143" s="37"/>
      <c r="X1143" s="37"/>
      <c r="Y1143" s="37"/>
      <c r="Z1143" s="37"/>
      <c r="AA1143" s="37"/>
      <c r="AB1143" s="37"/>
      <c r="AC1143" s="37"/>
      <c r="AD1143" s="37"/>
      <c r="AE1143" s="37"/>
      <c r="AR1143" s="209" t="s">
        <v>259</v>
      </c>
      <c r="AT1143" s="209" t="s">
        <v>154</v>
      </c>
      <c r="AU1143" s="209" t="s">
        <v>83</v>
      </c>
      <c r="AY1143" s="19" t="s">
        <v>152</v>
      </c>
      <c r="BE1143" s="210">
        <f>IF(N1143="základní",J1143,0)</f>
        <v>0</v>
      </c>
      <c r="BF1143" s="210">
        <f>IF(N1143="snížená",J1143,0)</f>
        <v>0</v>
      </c>
      <c r="BG1143" s="210">
        <f>IF(N1143="zákl. přenesená",J1143,0)</f>
        <v>0</v>
      </c>
      <c r="BH1143" s="210">
        <f>IF(N1143="sníž. přenesená",J1143,0)</f>
        <v>0</v>
      </c>
      <c r="BI1143" s="210">
        <f>IF(N1143="nulová",J1143,0)</f>
        <v>0</v>
      </c>
      <c r="BJ1143" s="19" t="s">
        <v>81</v>
      </c>
      <c r="BK1143" s="210">
        <f>ROUND(I1143*H1143,2)</f>
        <v>0</v>
      </c>
      <c r="BL1143" s="19" t="s">
        <v>259</v>
      </c>
      <c r="BM1143" s="209" t="s">
        <v>1622</v>
      </c>
    </row>
    <row r="1144" spans="1:65" s="13" customFormat="1">
      <c r="B1144" s="211"/>
      <c r="C1144" s="212"/>
      <c r="D1144" s="213" t="s">
        <v>161</v>
      </c>
      <c r="E1144" s="214" t="s">
        <v>21</v>
      </c>
      <c r="F1144" s="215" t="s">
        <v>1576</v>
      </c>
      <c r="G1144" s="212"/>
      <c r="H1144" s="214" t="s">
        <v>21</v>
      </c>
      <c r="I1144" s="216"/>
      <c r="J1144" s="212"/>
      <c r="K1144" s="212"/>
      <c r="L1144" s="217"/>
      <c r="M1144" s="218"/>
      <c r="N1144" s="219"/>
      <c r="O1144" s="219"/>
      <c r="P1144" s="219"/>
      <c r="Q1144" s="219"/>
      <c r="R1144" s="219"/>
      <c r="S1144" s="219"/>
      <c r="T1144" s="220"/>
      <c r="AT1144" s="221" t="s">
        <v>161</v>
      </c>
      <c r="AU1144" s="221" t="s">
        <v>83</v>
      </c>
      <c r="AV1144" s="13" t="s">
        <v>81</v>
      </c>
      <c r="AW1144" s="13" t="s">
        <v>36</v>
      </c>
      <c r="AX1144" s="13" t="s">
        <v>74</v>
      </c>
      <c r="AY1144" s="221" t="s">
        <v>152</v>
      </c>
    </row>
    <row r="1145" spans="1:65" s="14" customFormat="1">
      <c r="B1145" s="222"/>
      <c r="C1145" s="223"/>
      <c r="D1145" s="213" t="s">
        <v>161</v>
      </c>
      <c r="E1145" s="224" t="s">
        <v>21</v>
      </c>
      <c r="F1145" s="225" t="s">
        <v>1623</v>
      </c>
      <c r="G1145" s="223"/>
      <c r="H1145" s="226">
        <v>5.7</v>
      </c>
      <c r="I1145" s="227"/>
      <c r="J1145" s="223"/>
      <c r="K1145" s="223"/>
      <c r="L1145" s="228"/>
      <c r="M1145" s="229"/>
      <c r="N1145" s="230"/>
      <c r="O1145" s="230"/>
      <c r="P1145" s="230"/>
      <c r="Q1145" s="230"/>
      <c r="R1145" s="230"/>
      <c r="S1145" s="230"/>
      <c r="T1145" s="231"/>
      <c r="AT1145" s="232" t="s">
        <v>161</v>
      </c>
      <c r="AU1145" s="232" t="s">
        <v>83</v>
      </c>
      <c r="AV1145" s="14" t="s">
        <v>83</v>
      </c>
      <c r="AW1145" s="14" t="s">
        <v>36</v>
      </c>
      <c r="AX1145" s="14" t="s">
        <v>81</v>
      </c>
      <c r="AY1145" s="232" t="s">
        <v>152</v>
      </c>
    </row>
    <row r="1146" spans="1:65" s="2" customFormat="1" ht="36" customHeight="1">
      <c r="A1146" s="37"/>
      <c r="B1146" s="38"/>
      <c r="C1146" s="198" t="s">
        <v>1624</v>
      </c>
      <c r="D1146" s="198" t="s">
        <v>154</v>
      </c>
      <c r="E1146" s="199" t="s">
        <v>1625</v>
      </c>
      <c r="F1146" s="200" t="s">
        <v>1626</v>
      </c>
      <c r="G1146" s="201" t="s">
        <v>1084</v>
      </c>
      <c r="H1146" s="265"/>
      <c r="I1146" s="203"/>
      <c r="J1146" s="204">
        <f>ROUND(I1146*H1146,2)</f>
        <v>0</v>
      </c>
      <c r="K1146" s="200" t="s">
        <v>158</v>
      </c>
      <c r="L1146" s="42"/>
      <c r="M1146" s="205" t="s">
        <v>21</v>
      </c>
      <c r="N1146" s="206" t="s">
        <v>45</v>
      </c>
      <c r="O1146" s="68"/>
      <c r="P1146" s="207">
        <f>O1146*H1146</f>
        <v>0</v>
      </c>
      <c r="Q1146" s="207">
        <v>0</v>
      </c>
      <c r="R1146" s="207">
        <f>Q1146*H1146</f>
        <v>0</v>
      </c>
      <c r="S1146" s="207">
        <v>0</v>
      </c>
      <c r="T1146" s="208">
        <f>S1146*H1146</f>
        <v>0</v>
      </c>
      <c r="U1146" s="37"/>
      <c r="V1146" s="37"/>
      <c r="W1146" s="37"/>
      <c r="X1146" s="37"/>
      <c r="Y1146" s="37"/>
      <c r="Z1146" s="37"/>
      <c r="AA1146" s="37"/>
      <c r="AB1146" s="37"/>
      <c r="AC1146" s="37"/>
      <c r="AD1146" s="37"/>
      <c r="AE1146" s="37"/>
      <c r="AR1146" s="209" t="s">
        <v>259</v>
      </c>
      <c r="AT1146" s="209" t="s">
        <v>154</v>
      </c>
      <c r="AU1146" s="209" t="s">
        <v>83</v>
      </c>
      <c r="AY1146" s="19" t="s">
        <v>152</v>
      </c>
      <c r="BE1146" s="210">
        <f>IF(N1146="základní",J1146,0)</f>
        <v>0</v>
      </c>
      <c r="BF1146" s="210">
        <f>IF(N1146="snížená",J1146,0)</f>
        <v>0</v>
      </c>
      <c r="BG1146" s="210">
        <f>IF(N1146="zákl. přenesená",J1146,0)</f>
        <v>0</v>
      </c>
      <c r="BH1146" s="210">
        <f>IF(N1146="sníž. přenesená",J1146,0)</f>
        <v>0</v>
      </c>
      <c r="BI1146" s="210">
        <f>IF(N1146="nulová",J1146,0)</f>
        <v>0</v>
      </c>
      <c r="BJ1146" s="19" t="s">
        <v>81</v>
      </c>
      <c r="BK1146" s="210">
        <f>ROUND(I1146*H1146,2)</f>
        <v>0</v>
      </c>
      <c r="BL1146" s="19" t="s">
        <v>259</v>
      </c>
      <c r="BM1146" s="209" t="s">
        <v>1627</v>
      </c>
    </row>
    <row r="1147" spans="1:65" s="12" customFormat="1" ht="22.9" customHeight="1">
      <c r="B1147" s="182"/>
      <c r="C1147" s="183"/>
      <c r="D1147" s="184" t="s">
        <v>73</v>
      </c>
      <c r="E1147" s="196" t="s">
        <v>1628</v>
      </c>
      <c r="F1147" s="196" t="s">
        <v>1629</v>
      </c>
      <c r="G1147" s="183"/>
      <c r="H1147" s="183"/>
      <c r="I1147" s="186"/>
      <c r="J1147" s="197">
        <f>BK1147</f>
        <v>0</v>
      </c>
      <c r="K1147" s="183"/>
      <c r="L1147" s="188"/>
      <c r="M1147" s="189"/>
      <c r="N1147" s="190"/>
      <c r="O1147" s="190"/>
      <c r="P1147" s="191">
        <f>SUM(P1148:P1307)</f>
        <v>0</v>
      </c>
      <c r="Q1147" s="190"/>
      <c r="R1147" s="191">
        <f>SUM(R1148:R1307)</f>
        <v>63.034657100000018</v>
      </c>
      <c r="S1147" s="190"/>
      <c r="T1147" s="192">
        <f>SUM(T1148:T1307)</f>
        <v>8.3999999999999995E-3</v>
      </c>
      <c r="AR1147" s="193" t="s">
        <v>83</v>
      </c>
      <c r="AT1147" s="194" t="s">
        <v>73</v>
      </c>
      <c r="AU1147" s="194" t="s">
        <v>81</v>
      </c>
      <c r="AY1147" s="193" t="s">
        <v>152</v>
      </c>
      <c r="BK1147" s="195">
        <f>SUM(BK1148:BK1307)</f>
        <v>0</v>
      </c>
    </row>
    <row r="1148" spans="1:65" s="2" customFormat="1" ht="24" customHeight="1">
      <c r="A1148" s="37"/>
      <c r="B1148" s="38"/>
      <c r="C1148" s="198" t="s">
        <v>1630</v>
      </c>
      <c r="D1148" s="198" t="s">
        <v>154</v>
      </c>
      <c r="E1148" s="199" t="s">
        <v>1631</v>
      </c>
      <c r="F1148" s="200" t="s">
        <v>1632</v>
      </c>
      <c r="G1148" s="201" t="s">
        <v>219</v>
      </c>
      <c r="H1148" s="202">
        <v>39.655000000000001</v>
      </c>
      <c r="I1148" s="203"/>
      <c r="J1148" s="204">
        <f>ROUND(I1148*H1148,2)</f>
        <v>0</v>
      </c>
      <c r="K1148" s="200" t="s">
        <v>158</v>
      </c>
      <c r="L1148" s="42"/>
      <c r="M1148" s="205" t="s">
        <v>21</v>
      </c>
      <c r="N1148" s="206" t="s">
        <v>45</v>
      </c>
      <c r="O1148" s="68"/>
      <c r="P1148" s="207">
        <f>O1148*H1148</f>
        <v>0</v>
      </c>
      <c r="Q1148" s="207">
        <v>0</v>
      </c>
      <c r="R1148" s="207">
        <f>Q1148*H1148</f>
        <v>0</v>
      </c>
      <c r="S1148" s="207">
        <v>0</v>
      </c>
      <c r="T1148" s="208">
        <f>S1148*H1148</f>
        <v>0</v>
      </c>
      <c r="U1148" s="37"/>
      <c r="V1148" s="37"/>
      <c r="W1148" s="37"/>
      <c r="X1148" s="37"/>
      <c r="Y1148" s="37"/>
      <c r="Z1148" s="37"/>
      <c r="AA1148" s="37"/>
      <c r="AB1148" s="37"/>
      <c r="AC1148" s="37"/>
      <c r="AD1148" s="37"/>
      <c r="AE1148" s="37"/>
      <c r="AR1148" s="209" t="s">
        <v>259</v>
      </c>
      <c r="AT1148" s="209" t="s">
        <v>154</v>
      </c>
      <c r="AU1148" s="209" t="s">
        <v>83</v>
      </c>
      <c r="AY1148" s="19" t="s">
        <v>152</v>
      </c>
      <c r="BE1148" s="210">
        <f>IF(N1148="základní",J1148,0)</f>
        <v>0</v>
      </c>
      <c r="BF1148" s="210">
        <f>IF(N1148="snížená",J1148,0)</f>
        <v>0</v>
      </c>
      <c r="BG1148" s="210">
        <f>IF(N1148="zákl. přenesená",J1148,0)</f>
        <v>0</v>
      </c>
      <c r="BH1148" s="210">
        <f>IF(N1148="sníž. přenesená",J1148,0)</f>
        <v>0</v>
      </c>
      <c r="BI1148" s="210">
        <f>IF(N1148="nulová",J1148,0)</f>
        <v>0</v>
      </c>
      <c r="BJ1148" s="19" t="s">
        <v>81</v>
      </c>
      <c r="BK1148" s="210">
        <f>ROUND(I1148*H1148,2)</f>
        <v>0</v>
      </c>
      <c r="BL1148" s="19" t="s">
        <v>259</v>
      </c>
      <c r="BM1148" s="209" t="s">
        <v>1633</v>
      </c>
    </row>
    <row r="1149" spans="1:65" s="13" customFormat="1">
      <c r="B1149" s="211"/>
      <c r="C1149" s="212"/>
      <c r="D1149" s="213" t="s">
        <v>161</v>
      </c>
      <c r="E1149" s="214" t="s">
        <v>21</v>
      </c>
      <c r="F1149" s="215" t="s">
        <v>1166</v>
      </c>
      <c r="G1149" s="212"/>
      <c r="H1149" s="214" t="s">
        <v>21</v>
      </c>
      <c r="I1149" s="216"/>
      <c r="J1149" s="212"/>
      <c r="K1149" s="212"/>
      <c r="L1149" s="217"/>
      <c r="M1149" s="218"/>
      <c r="N1149" s="219"/>
      <c r="O1149" s="219"/>
      <c r="P1149" s="219"/>
      <c r="Q1149" s="219"/>
      <c r="R1149" s="219"/>
      <c r="S1149" s="219"/>
      <c r="T1149" s="220"/>
      <c r="AT1149" s="221" t="s">
        <v>161</v>
      </c>
      <c r="AU1149" s="221" t="s">
        <v>83</v>
      </c>
      <c r="AV1149" s="13" t="s">
        <v>81</v>
      </c>
      <c r="AW1149" s="13" t="s">
        <v>36</v>
      </c>
      <c r="AX1149" s="13" t="s">
        <v>74</v>
      </c>
      <c r="AY1149" s="221" t="s">
        <v>152</v>
      </c>
    </row>
    <row r="1150" spans="1:65" s="14" customFormat="1" ht="22.5">
      <c r="B1150" s="222"/>
      <c r="C1150" s="223"/>
      <c r="D1150" s="213" t="s">
        <v>161</v>
      </c>
      <c r="E1150" s="224" t="s">
        <v>21</v>
      </c>
      <c r="F1150" s="225" t="s">
        <v>1634</v>
      </c>
      <c r="G1150" s="223"/>
      <c r="H1150" s="226">
        <v>39.655000000000001</v>
      </c>
      <c r="I1150" s="227"/>
      <c r="J1150" s="223"/>
      <c r="K1150" s="223"/>
      <c r="L1150" s="228"/>
      <c r="M1150" s="229"/>
      <c r="N1150" s="230"/>
      <c r="O1150" s="230"/>
      <c r="P1150" s="230"/>
      <c r="Q1150" s="230"/>
      <c r="R1150" s="230"/>
      <c r="S1150" s="230"/>
      <c r="T1150" s="231"/>
      <c r="AT1150" s="232" t="s">
        <v>161</v>
      </c>
      <c r="AU1150" s="232" t="s">
        <v>83</v>
      </c>
      <c r="AV1150" s="14" t="s">
        <v>83</v>
      </c>
      <c r="AW1150" s="14" t="s">
        <v>36</v>
      </c>
      <c r="AX1150" s="14" t="s">
        <v>81</v>
      </c>
      <c r="AY1150" s="232" t="s">
        <v>152</v>
      </c>
    </row>
    <row r="1151" spans="1:65" s="2" customFormat="1" ht="24" customHeight="1">
      <c r="A1151" s="37"/>
      <c r="B1151" s="38"/>
      <c r="C1151" s="244" t="s">
        <v>1635</v>
      </c>
      <c r="D1151" s="244" t="s">
        <v>365</v>
      </c>
      <c r="E1151" s="245" t="s">
        <v>1636</v>
      </c>
      <c r="F1151" s="246" t="s">
        <v>1637</v>
      </c>
      <c r="G1151" s="247" t="s">
        <v>219</v>
      </c>
      <c r="H1151" s="248">
        <v>43.621000000000002</v>
      </c>
      <c r="I1151" s="249"/>
      <c r="J1151" s="250">
        <f>ROUND(I1151*H1151,2)</f>
        <v>0</v>
      </c>
      <c r="K1151" s="246" t="s">
        <v>272</v>
      </c>
      <c r="L1151" s="251"/>
      <c r="M1151" s="252" t="s">
        <v>21</v>
      </c>
      <c r="N1151" s="253" t="s">
        <v>45</v>
      </c>
      <c r="O1151" s="68"/>
      <c r="P1151" s="207">
        <f>O1151*H1151</f>
        <v>0</v>
      </c>
      <c r="Q1151" s="207">
        <v>7.3499999999999998E-3</v>
      </c>
      <c r="R1151" s="207">
        <f>Q1151*H1151</f>
        <v>0.32061434999999999</v>
      </c>
      <c r="S1151" s="207">
        <v>0</v>
      </c>
      <c r="T1151" s="208">
        <f>S1151*H1151</f>
        <v>0</v>
      </c>
      <c r="U1151" s="37"/>
      <c r="V1151" s="37"/>
      <c r="W1151" s="37"/>
      <c r="X1151" s="37"/>
      <c r="Y1151" s="37"/>
      <c r="Z1151" s="37"/>
      <c r="AA1151" s="37"/>
      <c r="AB1151" s="37"/>
      <c r="AC1151" s="37"/>
      <c r="AD1151" s="37"/>
      <c r="AE1151" s="37"/>
      <c r="AR1151" s="209" t="s">
        <v>353</v>
      </c>
      <c r="AT1151" s="209" t="s">
        <v>365</v>
      </c>
      <c r="AU1151" s="209" t="s">
        <v>83</v>
      </c>
      <c r="AY1151" s="19" t="s">
        <v>152</v>
      </c>
      <c r="BE1151" s="210">
        <f>IF(N1151="základní",J1151,0)</f>
        <v>0</v>
      </c>
      <c r="BF1151" s="210">
        <f>IF(N1151="snížená",J1151,0)</f>
        <v>0</v>
      </c>
      <c r="BG1151" s="210">
        <f>IF(N1151="zákl. přenesená",J1151,0)</f>
        <v>0</v>
      </c>
      <c r="BH1151" s="210">
        <f>IF(N1151="sníž. přenesená",J1151,0)</f>
        <v>0</v>
      </c>
      <c r="BI1151" s="210">
        <f>IF(N1151="nulová",J1151,0)</f>
        <v>0</v>
      </c>
      <c r="BJ1151" s="19" t="s">
        <v>81</v>
      </c>
      <c r="BK1151" s="210">
        <f>ROUND(I1151*H1151,2)</f>
        <v>0</v>
      </c>
      <c r="BL1151" s="19" t="s">
        <v>259</v>
      </c>
      <c r="BM1151" s="209" t="s">
        <v>1638</v>
      </c>
    </row>
    <row r="1152" spans="1:65" s="14" customFormat="1">
      <c r="B1152" s="222"/>
      <c r="C1152" s="223"/>
      <c r="D1152" s="213" t="s">
        <v>161</v>
      </c>
      <c r="E1152" s="224" t="s">
        <v>21</v>
      </c>
      <c r="F1152" s="225" t="s">
        <v>1639</v>
      </c>
      <c r="G1152" s="223"/>
      <c r="H1152" s="226">
        <v>39.655000000000001</v>
      </c>
      <c r="I1152" s="227"/>
      <c r="J1152" s="223"/>
      <c r="K1152" s="223"/>
      <c r="L1152" s="228"/>
      <c r="M1152" s="229"/>
      <c r="N1152" s="230"/>
      <c r="O1152" s="230"/>
      <c r="P1152" s="230"/>
      <c r="Q1152" s="230"/>
      <c r="R1152" s="230"/>
      <c r="S1152" s="230"/>
      <c r="T1152" s="231"/>
      <c r="AT1152" s="232" t="s">
        <v>161</v>
      </c>
      <c r="AU1152" s="232" t="s">
        <v>83</v>
      </c>
      <c r="AV1152" s="14" t="s">
        <v>83</v>
      </c>
      <c r="AW1152" s="14" t="s">
        <v>36</v>
      </c>
      <c r="AX1152" s="14" t="s">
        <v>81</v>
      </c>
      <c r="AY1152" s="232" t="s">
        <v>152</v>
      </c>
    </row>
    <row r="1153" spans="1:65" s="14" customFormat="1">
      <c r="B1153" s="222"/>
      <c r="C1153" s="223"/>
      <c r="D1153" s="213" t="s">
        <v>161</v>
      </c>
      <c r="E1153" s="223"/>
      <c r="F1153" s="225" t="s">
        <v>1640</v>
      </c>
      <c r="G1153" s="223"/>
      <c r="H1153" s="226">
        <v>43.621000000000002</v>
      </c>
      <c r="I1153" s="227"/>
      <c r="J1153" s="223"/>
      <c r="K1153" s="223"/>
      <c r="L1153" s="228"/>
      <c r="M1153" s="229"/>
      <c r="N1153" s="230"/>
      <c r="O1153" s="230"/>
      <c r="P1153" s="230"/>
      <c r="Q1153" s="230"/>
      <c r="R1153" s="230"/>
      <c r="S1153" s="230"/>
      <c r="T1153" s="231"/>
      <c r="AT1153" s="232" t="s">
        <v>161</v>
      </c>
      <c r="AU1153" s="232" t="s">
        <v>83</v>
      </c>
      <c r="AV1153" s="14" t="s">
        <v>83</v>
      </c>
      <c r="AW1153" s="14" t="s">
        <v>4</v>
      </c>
      <c r="AX1153" s="14" t="s">
        <v>81</v>
      </c>
      <c r="AY1153" s="232" t="s">
        <v>152</v>
      </c>
    </row>
    <row r="1154" spans="1:65" s="2" customFormat="1" ht="24" customHeight="1">
      <c r="A1154" s="37"/>
      <c r="B1154" s="38"/>
      <c r="C1154" s="198" t="s">
        <v>1641</v>
      </c>
      <c r="D1154" s="198" t="s">
        <v>154</v>
      </c>
      <c r="E1154" s="199" t="s">
        <v>1642</v>
      </c>
      <c r="F1154" s="200" t="s">
        <v>1643</v>
      </c>
      <c r="G1154" s="201" t="s">
        <v>219</v>
      </c>
      <c r="H1154" s="202">
        <v>8.75</v>
      </c>
      <c r="I1154" s="203"/>
      <c r="J1154" s="204">
        <f>ROUND(I1154*H1154,2)</f>
        <v>0</v>
      </c>
      <c r="K1154" s="200" t="s">
        <v>158</v>
      </c>
      <c r="L1154" s="42"/>
      <c r="M1154" s="205" t="s">
        <v>21</v>
      </c>
      <c r="N1154" s="206" t="s">
        <v>45</v>
      </c>
      <c r="O1154" s="68"/>
      <c r="P1154" s="207">
        <f>O1154*H1154</f>
        <v>0</v>
      </c>
      <c r="Q1154" s="207">
        <v>0</v>
      </c>
      <c r="R1154" s="207">
        <f>Q1154*H1154</f>
        <v>0</v>
      </c>
      <c r="S1154" s="207">
        <v>0</v>
      </c>
      <c r="T1154" s="208">
        <f>S1154*H1154</f>
        <v>0</v>
      </c>
      <c r="U1154" s="37"/>
      <c r="V1154" s="37"/>
      <c r="W1154" s="37"/>
      <c r="X1154" s="37"/>
      <c r="Y1154" s="37"/>
      <c r="Z1154" s="37"/>
      <c r="AA1154" s="37"/>
      <c r="AB1154" s="37"/>
      <c r="AC1154" s="37"/>
      <c r="AD1154" s="37"/>
      <c r="AE1154" s="37"/>
      <c r="AR1154" s="209" t="s">
        <v>259</v>
      </c>
      <c r="AT1154" s="209" t="s">
        <v>154</v>
      </c>
      <c r="AU1154" s="209" t="s">
        <v>83</v>
      </c>
      <c r="AY1154" s="19" t="s">
        <v>152</v>
      </c>
      <c r="BE1154" s="210">
        <f>IF(N1154="základní",J1154,0)</f>
        <v>0</v>
      </c>
      <c r="BF1154" s="210">
        <f>IF(N1154="snížená",J1154,0)</f>
        <v>0</v>
      </c>
      <c r="BG1154" s="210">
        <f>IF(N1154="zákl. přenesená",J1154,0)</f>
        <v>0</v>
      </c>
      <c r="BH1154" s="210">
        <f>IF(N1154="sníž. přenesená",J1154,0)</f>
        <v>0</v>
      </c>
      <c r="BI1154" s="210">
        <f>IF(N1154="nulová",J1154,0)</f>
        <v>0</v>
      </c>
      <c r="BJ1154" s="19" t="s">
        <v>81</v>
      </c>
      <c r="BK1154" s="210">
        <f>ROUND(I1154*H1154,2)</f>
        <v>0</v>
      </c>
      <c r="BL1154" s="19" t="s">
        <v>259</v>
      </c>
      <c r="BM1154" s="209" t="s">
        <v>1644</v>
      </c>
    </row>
    <row r="1155" spans="1:65" s="13" customFormat="1">
      <c r="B1155" s="211"/>
      <c r="C1155" s="212"/>
      <c r="D1155" s="213" t="s">
        <v>161</v>
      </c>
      <c r="E1155" s="214" t="s">
        <v>21</v>
      </c>
      <c r="F1155" s="215" t="s">
        <v>1645</v>
      </c>
      <c r="G1155" s="212"/>
      <c r="H1155" s="214" t="s">
        <v>21</v>
      </c>
      <c r="I1155" s="216"/>
      <c r="J1155" s="212"/>
      <c r="K1155" s="212"/>
      <c r="L1155" s="217"/>
      <c r="M1155" s="218"/>
      <c r="N1155" s="219"/>
      <c r="O1155" s="219"/>
      <c r="P1155" s="219"/>
      <c r="Q1155" s="219"/>
      <c r="R1155" s="219"/>
      <c r="S1155" s="219"/>
      <c r="T1155" s="220"/>
      <c r="AT1155" s="221" t="s">
        <v>161</v>
      </c>
      <c r="AU1155" s="221" t="s">
        <v>83</v>
      </c>
      <c r="AV1155" s="13" t="s">
        <v>81</v>
      </c>
      <c r="AW1155" s="13" t="s">
        <v>36</v>
      </c>
      <c r="AX1155" s="13" t="s">
        <v>74</v>
      </c>
      <c r="AY1155" s="221" t="s">
        <v>152</v>
      </c>
    </row>
    <row r="1156" spans="1:65" s="14" customFormat="1">
      <c r="B1156" s="222"/>
      <c r="C1156" s="223"/>
      <c r="D1156" s="213" t="s">
        <v>161</v>
      </c>
      <c r="E1156" s="224" t="s">
        <v>21</v>
      </c>
      <c r="F1156" s="225" t="s">
        <v>1646</v>
      </c>
      <c r="G1156" s="223"/>
      <c r="H1156" s="226">
        <v>8.75</v>
      </c>
      <c r="I1156" s="227"/>
      <c r="J1156" s="223"/>
      <c r="K1156" s="223"/>
      <c r="L1156" s="228"/>
      <c r="M1156" s="229"/>
      <c r="N1156" s="230"/>
      <c r="O1156" s="230"/>
      <c r="P1156" s="230"/>
      <c r="Q1156" s="230"/>
      <c r="R1156" s="230"/>
      <c r="S1156" s="230"/>
      <c r="T1156" s="231"/>
      <c r="AT1156" s="232" t="s">
        <v>161</v>
      </c>
      <c r="AU1156" s="232" t="s">
        <v>83</v>
      </c>
      <c r="AV1156" s="14" t="s">
        <v>83</v>
      </c>
      <c r="AW1156" s="14" t="s">
        <v>36</v>
      </c>
      <c r="AX1156" s="14" t="s">
        <v>81</v>
      </c>
      <c r="AY1156" s="232" t="s">
        <v>152</v>
      </c>
    </row>
    <row r="1157" spans="1:65" s="2" customFormat="1" ht="36" customHeight="1">
      <c r="A1157" s="37"/>
      <c r="B1157" s="38"/>
      <c r="C1157" s="244" t="s">
        <v>1647</v>
      </c>
      <c r="D1157" s="244" t="s">
        <v>365</v>
      </c>
      <c r="E1157" s="245" t="s">
        <v>1648</v>
      </c>
      <c r="F1157" s="246" t="s">
        <v>1649</v>
      </c>
      <c r="G1157" s="247" t="s">
        <v>219</v>
      </c>
      <c r="H1157" s="248">
        <v>8.75</v>
      </c>
      <c r="I1157" s="249"/>
      <c r="J1157" s="250">
        <f>ROUND(I1157*H1157,2)</f>
        <v>0</v>
      </c>
      <c r="K1157" s="246" t="s">
        <v>272</v>
      </c>
      <c r="L1157" s="251"/>
      <c r="M1157" s="252" t="s">
        <v>21</v>
      </c>
      <c r="N1157" s="253" t="s">
        <v>45</v>
      </c>
      <c r="O1157" s="68"/>
      <c r="P1157" s="207">
        <f>O1157*H1157</f>
        <v>0</v>
      </c>
      <c r="Q1157" s="207">
        <v>9.3100000000000006E-3</v>
      </c>
      <c r="R1157" s="207">
        <f>Q1157*H1157</f>
        <v>8.1462500000000007E-2</v>
      </c>
      <c r="S1157" s="207">
        <v>0</v>
      </c>
      <c r="T1157" s="208">
        <f>S1157*H1157</f>
        <v>0</v>
      </c>
      <c r="U1157" s="37"/>
      <c r="V1157" s="37"/>
      <c r="W1157" s="37"/>
      <c r="X1157" s="37"/>
      <c r="Y1157" s="37"/>
      <c r="Z1157" s="37"/>
      <c r="AA1157" s="37"/>
      <c r="AB1157" s="37"/>
      <c r="AC1157" s="37"/>
      <c r="AD1157" s="37"/>
      <c r="AE1157" s="37"/>
      <c r="AR1157" s="209" t="s">
        <v>353</v>
      </c>
      <c r="AT1157" s="209" t="s">
        <v>365</v>
      </c>
      <c r="AU1157" s="209" t="s">
        <v>83</v>
      </c>
      <c r="AY1157" s="19" t="s">
        <v>152</v>
      </c>
      <c r="BE1157" s="210">
        <f>IF(N1157="základní",J1157,0)</f>
        <v>0</v>
      </c>
      <c r="BF1157" s="210">
        <f>IF(N1157="snížená",J1157,0)</f>
        <v>0</v>
      </c>
      <c r="BG1157" s="210">
        <f>IF(N1157="zákl. přenesená",J1157,0)</f>
        <v>0</v>
      </c>
      <c r="BH1157" s="210">
        <f>IF(N1157="sníž. přenesená",J1157,0)</f>
        <v>0</v>
      </c>
      <c r="BI1157" s="210">
        <f>IF(N1157="nulová",J1157,0)</f>
        <v>0</v>
      </c>
      <c r="BJ1157" s="19" t="s">
        <v>81</v>
      </c>
      <c r="BK1157" s="210">
        <f>ROUND(I1157*H1157,2)</f>
        <v>0</v>
      </c>
      <c r="BL1157" s="19" t="s">
        <v>259</v>
      </c>
      <c r="BM1157" s="209" t="s">
        <v>1650</v>
      </c>
    </row>
    <row r="1158" spans="1:65" s="13" customFormat="1" ht="22.5">
      <c r="B1158" s="211"/>
      <c r="C1158" s="212"/>
      <c r="D1158" s="213" t="s">
        <v>161</v>
      </c>
      <c r="E1158" s="214" t="s">
        <v>21</v>
      </c>
      <c r="F1158" s="215" t="s">
        <v>1651</v>
      </c>
      <c r="G1158" s="212"/>
      <c r="H1158" s="214" t="s">
        <v>21</v>
      </c>
      <c r="I1158" s="216"/>
      <c r="J1158" s="212"/>
      <c r="K1158" s="212"/>
      <c r="L1158" s="217"/>
      <c r="M1158" s="218"/>
      <c r="N1158" s="219"/>
      <c r="O1158" s="219"/>
      <c r="P1158" s="219"/>
      <c r="Q1158" s="219"/>
      <c r="R1158" s="219"/>
      <c r="S1158" s="219"/>
      <c r="T1158" s="220"/>
      <c r="AT1158" s="221" t="s">
        <v>161</v>
      </c>
      <c r="AU1158" s="221" t="s">
        <v>83</v>
      </c>
      <c r="AV1158" s="13" t="s">
        <v>81</v>
      </c>
      <c r="AW1158" s="13" t="s">
        <v>36</v>
      </c>
      <c r="AX1158" s="13" t="s">
        <v>74</v>
      </c>
      <c r="AY1158" s="221" t="s">
        <v>152</v>
      </c>
    </row>
    <row r="1159" spans="1:65" s="14" customFormat="1">
      <c r="B1159" s="222"/>
      <c r="C1159" s="223"/>
      <c r="D1159" s="213" t="s">
        <v>161</v>
      </c>
      <c r="E1159" s="224" t="s">
        <v>21</v>
      </c>
      <c r="F1159" s="225" t="s">
        <v>1652</v>
      </c>
      <c r="G1159" s="223"/>
      <c r="H1159" s="226">
        <v>8.75</v>
      </c>
      <c r="I1159" s="227"/>
      <c r="J1159" s="223"/>
      <c r="K1159" s="223"/>
      <c r="L1159" s="228"/>
      <c r="M1159" s="229"/>
      <c r="N1159" s="230"/>
      <c r="O1159" s="230"/>
      <c r="P1159" s="230"/>
      <c r="Q1159" s="230"/>
      <c r="R1159" s="230"/>
      <c r="S1159" s="230"/>
      <c r="T1159" s="231"/>
      <c r="AT1159" s="232" t="s">
        <v>161</v>
      </c>
      <c r="AU1159" s="232" t="s">
        <v>83</v>
      </c>
      <c r="AV1159" s="14" t="s">
        <v>83</v>
      </c>
      <c r="AW1159" s="14" t="s">
        <v>36</v>
      </c>
      <c r="AX1159" s="14" t="s">
        <v>81</v>
      </c>
      <c r="AY1159" s="232" t="s">
        <v>152</v>
      </c>
    </row>
    <row r="1160" spans="1:65" s="2" customFormat="1" ht="16.5" customHeight="1">
      <c r="A1160" s="37"/>
      <c r="B1160" s="38"/>
      <c r="C1160" s="198" t="s">
        <v>1653</v>
      </c>
      <c r="D1160" s="198" t="s">
        <v>154</v>
      </c>
      <c r="E1160" s="199" t="s">
        <v>1654</v>
      </c>
      <c r="F1160" s="200" t="s">
        <v>1655</v>
      </c>
      <c r="G1160" s="201" t="s">
        <v>271</v>
      </c>
      <c r="H1160" s="202">
        <v>258.755</v>
      </c>
      <c r="I1160" s="203"/>
      <c r="J1160" s="204">
        <f>ROUND(I1160*H1160,2)</f>
        <v>0</v>
      </c>
      <c r="K1160" s="200" t="s">
        <v>158</v>
      </c>
      <c r="L1160" s="42"/>
      <c r="M1160" s="205" t="s">
        <v>21</v>
      </c>
      <c r="N1160" s="206" t="s">
        <v>45</v>
      </c>
      <c r="O1160" s="68"/>
      <c r="P1160" s="207">
        <f>O1160*H1160</f>
        <v>0</v>
      </c>
      <c r="Q1160" s="207">
        <v>0</v>
      </c>
      <c r="R1160" s="207">
        <f>Q1160*H1160</f>
        <v>0</v>
      </c>
      <c r="S1160" s="207">
        <v>0</v>
      </c>
      <c r="T1160" s="208">
        <f>S1160*H1160</f>
        <v>0</v>
      </c>
      <c r="U1160" s="37"/>
      <c r="V1160" s="37"/>
      <c r="W1160" s="37"/>
      <c r="X1160" s="37"/>
      <c r="Y1160" s="37"/>
      <c r="Z1160" s="37"/>
      <c r="AA1160" s="37"/>
      <c r="AB1160" s="37"/>
      <c r="AC1160" s="37"/>
      <c r="AD1160" s="37"/>
      <c r="AE1160" s="37"/>
      <c r="AR1160" s="209" t="s">
        <v>259</v>
      </c>
      <c r="AT1160" s="209" t="s">
        <v>154</v>
      </c>
      <c r="AU1160" s="209" t="s">
        <v>83</v>
      </c>
      <c r="AY1160" s="19" t="s">
        <v>152</v>
      </c>
      <c r="BE1160" s="210">
        <f>IF(N1160="základní",J1160,0)</f>
        <v>0</v>
      </c>
      <c r="BF1160" s="210">
        <f>IF(N1160="snížená",J1160,0)</f>
        <v>0</v>
      </c>
      <c r="BG1160" s="210">
        <f>IF(N1160="zákl. přenesená",J1160,0)</f>
        <v>0</v>
      </c>
      <c r="BH1160" s="210">
        <f>IF(N1160="sníž. přenesená",J1160,0)</f>
        <v>0</v>
      </c>
      <c r="BI1160" s="210">
        <f>IF(N1160="nulová",J1160,0)</f>
        <v>0</v>
      </c>
      <c r="BJ1160" s="19" t="s">
        <v>81</v>
      </c>
      <c r="BK1160" s="210">
        <f>ROUND(I1160*H1160,2)</f>
        <v>0</v>
      </c>
      <c r="BL1160" s="19" t="s">
        <v>259</v>
      </c>
      <c r="BM1160" s="209" t="s">
        <v>1656</v>
      </c>
    </row>
    <row r="1161" spans="1:65" s="13" customFormat="1">
      <c r="B1161" s="211"/>
      <c r="C1161" s="212"/>
      <c r="D1161" s="213" t="s">
        <v>161</v>
      </c>
      <c r="E1161" s="214" t="s">
        <v>21</v>
      </c>
      <c r="F1161" s="215" t="s">
        <v>1166</v>
      </c>
      <c r="G1161" s="212"/>
      <c r="H1161" s="214" t="s">
        <v>21</v>
      </c>
      <c r="I1161" s="216"/>
      <c r="J1161" s="212"/>
      <c r="K1161" s="212"/>
      <c r="L1161" s="217"/>
      <c r="M1161" s="218"/>
      <c r="N1161" s="219"/>
      <c r="O1161" s="219"/>
      <c r="P1161" s="219"/>
      <c r="Q1161" s="219"/>
      <c r="R1161" s="219"/>
      <c r="S1161" s="219"/>
      <c r="T1161" s="220"/>
      <c r="AT1161" s="221" t="s">
        <v>161</v>
      </c>
      <c r="AU1161" s="221" t="s">
        <v>83</v>
      </c>
      <c r="AV1161" s="13" t="s">
        <v>81</v>
      </c>
      <c r="AW1161" s="13" t="s">
        <v>36</v>
      </c>
      <c r="AX1161" s="13" t="s">
        <v>74</v>
      </c>
      <c r="AY1161" s="221" t="s">
        <v>152</v>
      </c>
    </row>
    <row r="1162" spans="1:65" s="13" customFormat="1" ht="22.5">
      <c r="B1162" s="211"/>
      <c r="C1162" s="212"/>
      <c r="D1162" s="213" t="s">
        <v>161</v>
      </c>
      <c r="E1162" s="214" t="s">
        <v>21</v>
      </c>
      <c r="F1162" s="215" t="s">
        <v>1657</v>
      </c>
      <c r="G1162" s="212"/>
      <c r="H1162" s="214" t="s">
        <v>21</v>
      </c>
      <c r="I1162" s="216"/>
      <c r="J1162" s="212"/>
      <c r="K1162" s="212"/>
      <c r="L1162" s="217"/>
      <c r="M1162" s="218"/>
      <c r="N1162" s="219"/>
      <c r="O1162" s="219"/>
      <c r="P1162" s="219"/>
      <c r="Q1162" s="219"/>
      <c r="R1162" s="219"/>
      <c r="S1162" s="219"/>
      <c r="T1162" s="220"/>
      <c r="AT1162" s="221" t="s">
        <v>161</v>
      </c>
      <c r="AU1162" s="221" t="s">
        <v>83</v>
      </c>
      <c r="AV1162" s="13" t="s">
        <v>81</v>
      </c>
      <c r="AW1162" s="13" t="s">
        <v>36</v>
      </c>
      <c r="AX1162" s="13" t="s">
        <v>74</v>
      </c>
      <c r="AY1162" s="221" t="s">
        <v>152</v>
      </c>
    </row>
    <row r="1163" spans="1:65" s="14" customFormat="1">
      <c r="B1163" s="222"/>
      <c r="C1163" s="223"/>
      <c r="D1163" s="213" t="s">
        <v>161</v>
      </c>
      <c r="E1163" s="224" t="s">
        <v>21</v>
      </c>
      <c r="F1163" s="225" t="s">
        <v>1658</v>
      </c>
      <c r="G1163" s="223"/>
      <c r="H1163" s="226">
        <v>158.41</v>
      </c>
      <c r="I1163" s="227"/>
      <c r="J1163" s="223"/>
      <c r="K1163" s="223"/>
      <c r="L1163" s="228"/>
      <c r="M1163" s="229"/>
      <c r="N1163" s="230"/>
      <c r="O1163" s="230"/>
      <c r="P1163" s="230"/>
      <c r="Q1163" s="230"/>
      <c r="R1163" s="230"/>
      <c r="S1163" s="230"/>
      <c r="T1163" s="231"/>
      <c r="AT1163" s="232" t="s">
        <v>161</v>
      </c>
      <c r="AU1163" s="232" t="s">
        <v>83</v>
      </c>
      <c r="AV1163" s="14" t="s">
        <v>83</v>
      </c>
      <c r="AW1163" s="14" t="s">
        <v>36</v>
      </c>
      <c r="AX1163" s="14" t="s">
        <v>74</v>
      </c>
      <c r="AY1163" s="232" t="s">
        <v>152</v>
      </c>
    </row>
    <row r="1164" spans="1:65" s="16" customFormat="1">
      <c r="B1164" s="254"/>
      <c r="C1164" s="255"/>
      <c r="D1164" s="213" t="s">
        <v>161</v>
      </c>
      <c r="E1164" s="256" t="s">
        <v>21</v>
      </c>
      <c r="F1164" s="257" t="s">
        <v>750</v>
      </c>
      <c r="G1164" s="255"/>
      <c r="H1164" s="258">
        <v>158.41</v>
      </c>
      <c r="I1164" s="259"/>
      <c r="J1164" s="255"/>
      <c r="K1164" s="255"/>
      <c r="L1164" s="260"/>
      <c r="M1164" s="261"/>
      <c r="N1164" s="262"/>
      <c r="O1164" s="262"/>
      <c r="P1164" s="262"/>
      <c r="Q1164" s="262"/>
      <c r="R1164" s="262"/>
      <c r="S1164" s="262"/>
      <c r="T1164" s="263"/>
      <c r="AT1164" s="264" t="s">
        <v>161</v>
      </c>
      <c r="AU1164" s="264" t="s">
        <v>83</v>
      </c>
      <c r="AV1164" s="16" t="s">
        <v>170</v>
      </c>
      <c r="AW1164" s="16" t="s">
        <v>36</v>
      </c>
      <c r="AX1164" s="16" t="s">
        <v>74</v>
      </c>
      <c r="AY1164" s="264" t="s">
        <v>152</v>
      </c>
    </row>
    <row r="1165" spans="1:65" s="13" customFormat="1">
      <c r="B1165" s="211"/>
      <c r="C1165" s="212"/>
      <c r="D1165" s="213" t="s">
        <v>161</v>
      </c>
      <c r="E1165" s="214" t="s">
        <v>21</v>
      </c>
      <c r="F1165" s="215" t="s">
        <v>1645</v>
      </c>
      <c r="G1165" s="212"/>
      <c r="H1165" s="214" t="s">
        <v>21</v>
      </c>
      <c r="I1165" s="216"/>
      <c r="J1165" s="212"/>
      <c r="K1165" s="212"/>
      <c r="L1165" s="217"/>
      <c r="M1165" s="218"/>
      <c r="N1165" s="219"/>
      <c r="O1165" s="219"/>
      <c r="P1165" s="219"/>
      <c r="Q1165" s="219"/>
      <c r="R1165" s="219"/>
      <c r="S1165" s="219"/>
      <c r="T1165" s="220"/>
      <c r="AT1165" s="221" t="s">
        <v>161</v>
      </c>
      <c r="AU1165" s="221" t="s">
        <v>83</v>
      </c>
      <c r="AV1165" s="13" t="s">
        <v>81</v>
      </c>
      <c r="AW1165" s="13" t="s">
        <v>36</v>
      </c>
      <c r="AX1165" s="13" t="s">
        <v>74</v>
      </c>
      <c r="AY1165" s="221" t="s">
        <v>152</v>
      </c>
    </row>
    <row r="1166" spans="1:65" s="14" customFormat="1">
      <c r="B1166" s="222"/>
      <c r="C1166" s="223"/>
      <c r="D1166" s="213" t="s">
        <v>161</v>
      </c>
      <c r="E1166" s="224" t="s">
        <v>21</v>
      </c>
      <c r="F1166" s="225" t="s">
        <v>1659</v>
      </c>
      <c r="G1166" s="223"/>
      <c r="H1166" s="226">
        <v>29.4</v>
      </c>
      <c r="I1166" s="227"/>
      <c r="J1166" s="223"/>
      <c r="K1166" s="223"/>
      <c r="L1166" s="228"/>
      <c r="M1166" s="229"/>
      <c r="N1166" s="230"/>
      <c r="O1166" s="230"/>
      <c r="P1166" s="230"/>
      <c r="Q1166" s="230"/>
      <c r="R1166" s="230"/>
      <c r="S1166" s="230"/>
      <c r="T1166" s="231"/>
      <c r="AT1166" s="232" t="s">
        <v>161</v>
      </c>
      <c r="AU1166" s="232" t="s">
        <v>83</v>
      </c>
      <c r="AV1166" s="14" t="s">
        <v>83</v>
      </c>
      <c r="AW1166" s="14" t="s">
        <v>36</v>
      </c>
      <c r="AX1166" s="14" t="s">
        <v>74</v>
      </c>
      <c r="AY1166" s="232" t="s">
        <v>152</v>
      </c>
    </row>
    <row r="1167" spans="1:65" s="14" customFormat="1">
      <c r="B1167" s="222"/>
      <c r="C1167" s="223"/>
      <c r="D1167" s="213" t="s">
        <v>161</v>
      </c>
      <c r="E1167" s="224" t="s">
        <v>21</v>
      </c>
      <c r="F1167" s="225" t="s">
        <v>1660</v>
      </c>
      <c r="G1167" s="223"/>
      <c r="H1167" s="226">
        <v>13.16</v>
      </c>
      <c r="I1167" s="227"/>
      <c r="J1167" s="223"/>
      <c r="K1167" s="223"/>
      <c r="L1167" s="228"/>
      <c r="M1167" s="229"/>
      <c r="N1167" s="230"/>
      <c r="O1167" s="230"/>
      <c r="P1167" s="230"/>
      <c r="Q1167" s="230"/>
      <c r="R1167" s="230"/>
      <c r="S1167" s="230"/>
      <c r="T1167" s="231"/>
      <c r="AT1167" s="232" t="s">
        <v>161</v>
      </c>
      <c r="AU1167" s="232" t="s">
        <v>83</v>
      </c>
      <c r="AV1167" s="14" t="s">
        <v>83</v>
      </c>
      <c r="AW1167" s="14" t="s">
        <v>36</v>
      </c>
      <c r="AX1167" s="14" t="s">
        <v>74</v>
      </c>
      <c r="AY1167" s="232" t="s">
        <v>152</v>
      </c>
    </row>
    <row r="1168" spans="1:65" s="14" customFormat="1">
      <c r="B1168" s="222"/>
      <c r="C1168" s="223"/>
      <c r="D1168" s="213" t="s">
        <v>161</v>
      </c>
      <c r="E1168" s="224" t="s">
        <v>21</v>
      </c>
      <c r="F1168" s="225" t="s">
        <v>1661</v>
      </c>
      <c r="G1168" s="223"/>
      <c r="H1168" s="226">
        <v>14.48</v>
      </c>
      <c r="I1168" s="227"/>
      <c r="J1168" s="223"/>
      <c r="K1168" s="223"/>
      <c r="L1168" s="228"/>
      <c r="M1168" s="229"/>
      <c r="N1168" s="230"/>
      <c r="O1168" s="230"/>
      <c r="P1168" s="230"/>
      <c r="Q1168" s="230"/>
      <c r="R1168" s="230"/>
      <c r="S1168" s="230"/>
      <c r="T1168" s="231"/>
      <c r="AT1168" s="232" t="s">
        <v>161</v>
      </c>
      <c r="AU1168" s="232" t="s">
        <v>83</v>
      </c>
      <c r="AV1168" s="14" t="s">
        <v>83</v>
      </c>
      <c r="AW1168" s="14" t="s">
        <v>36</v>
      </c>
      <c r="AX1168" s="14" t="s">
        <v>74</v>
      </c>
      <c r="AY1168" s="232" t="s">
        <v>152</v>
      </c>
    </row>
    <row r="1169" spans="1:65" s="14" customFormat="1">
      <c r="B1169" s="222"/>
      <c r="C1169" s="223"/>
      <c r="D1169" s="213" t="s">
        <v>161</v>
      </c>
      <c r="E1169" s="224" t="s">
        <v>21</v>
      </c>
      <c r="F1169" s="225" t="s">
        <v>1662</v>
      </c>
      <c r="G1169" s="223"/>
      <c r="H1169" s="226">
        <v>11.18</v>
      </c>
      <c r="I1169" s="227"/>
      <c r="J1169" s="223"/>
      <c r="K1169" s="223"/>
      <c r="L1169" s="228"/>
      <c r="M1169" s="229"/>
      <c r="N1169" s="230"/>
      <c r="O1169" s="230"/>
      <c r="P1169" s="230"/>
      <c r="Q1169" s="230"/>
      <c r="R1169" s="230"/>
      <c r="S1169" s="230"/>
      <c r="T1169" s="231"/>
      <c r="AT1169" s="232" t="s">
        <v>161</v>
      </c>
      <c r="AU1169" s="232" t="s">
        <v>83</v>
      </c>
      <c r="AV1169" s="14" t="s">
        <v>83</v>
      </c>
      <c r="AW1169" s="14" t="s">
        <v>36</v>
      </c>
      <c r="AX1169" s="14" t="s">
        <v>74</v>
      </c>
      <c r="AY1169" s="232" t="s">
        <v>152</v>
      </c>
    </row>
    <row r="1170" spans="1:65" s="14" customFormat="1">
      <c r="B1170" s="222"/>
      <c r="C1170" s="223"/>
      <c r="D1170" s="213" t="s">
        <v>161</v>
      </c>
      <c r="E1170" s="224" t="s">
        <v>21</v>
      </c>
      <c r="F1170" s="225" t="s">
        <v>1663</v>
      </c>
      <c r="G1170" s="223"/>
      <c r="H1170" s="226">
        <v>21.5</v>
      </c>
      <c r="I1170" s="227"/>
      <c r="J1170" s="223"/>
      <c r="K1170" s="223"/>
      <c r="L1170" s="228"/>
      <c r="M1170" s="229"/>
      <c r="N1170" s="230"/>
      <c r="O1170" s="230"/>
      <c r="P1170" s="230"/>
      <c r="Q1170" s="230"/>
      <c r="R1170" s="230"/>
      <c r="S1170" s="230"/>
      <c r="T1170" s="231"/>
      <c r="AT1170" s="232" t="s">
        <v>161</v>
      </c>
      <c r="AU1170" s="232" t="s">
        <v>83</v>
      </c>
      <c r="AV1170" s="14" t="s">
        <v>83</v>
      </c>
      <c r="AW1170" s="14" t="s">
        <v>36</v>
      </c>
      <c r="AX1170" s="14" t="s">
        <v>74</v>
      </c>
      <c r="AY1170" s="232" t="s">
        <v>152</v>
      </c>
    </row>
    <row r="1171" spans="1:65" s="14" customFormat="1">
      <c r="B1171" s="222"/>
      <c r="C1171" s="223"/>
      <c r="D1171" s="213" t="s">
        <v>161</v>
      </c>
      <c r="E1171" s="224" t="s">
        <v>21</v>
      </c>
      <c r="F1171" s="225" t="s">
        <v>1664</v>
      </c>
      <c r="G1171" s="223"/>
      <c r="H1171" s="226">
        <v>10.625</v>
      </c>
      <c r="I1171" s="227"/>
      <c r="J1171" s="223"/>
      <c r="K1171" s="223"/>
      <c r="L1171" s="228"/>
      <c r="M1171" s="229"/>
      <c r="N1171" s="230"/>
      <c r="O1171" s="230"/>
      <c r="P1171" s="230"/>
      <c r="Q1171" s="230"/>
      <c r="R1171" s="230"/>
      <c r="S1171" s="230"/>
      <c r="T1171" s="231"/>
      <c r="AT1171" s="232" t="s">
        <v>161</v>
      </c>
      <c r="AU1171" s="232" t="s">
        <v>83</v>
      </c>
      <c r="AV1171" s="14" t="s">
        <v>83</v>
      </c>
      <c r="AW1171" s="14" t="s">
        <v>36</v>
      </c>
      <c r="AX1171" s="14" t="s">
        <v>74</v>
      </c>
      <c r="AY1171" s="232" t="s">
        <v>152</v>
      </c>
    </row>
    <row r="1172" spans="1:65" s="16" customFormat="1">
      <c r="B1172" s="254"/>
      <c r="C1172" s="255"/>
      <c r="D1172" s="213" t="s">
        <v>161</v>
      </c>
      <c r="E1172" s="256" t="s">
        <v>21</v>
      </c>
      <c r="F1172" s="257" t="s">
        <v>750</v>
      </c>
      <c r="G1172" s="255"/>
      <c r="H1172" s="258">
        <v>100.345</v>
      </c>
      <c r="I1172" s="259"/>
      <c r="J1172" s="255"/>
      <c r="K1172" s="255"/>
      <c r="L1172" s="260"/>
      <c r="M1172" s="261"/>
      <c r="N1172" s="262"/>
      <c r="O1172" s="262"/>
      <c r="P1172" s="262"/>
      <c r="Q1172" s="262"/>
      <c r="R1172" s="262"/>
      <c r="S1172" s="262"/>
      <c r="T1172" s="263"/>
      <c r="AT1172" s="264" t="s">
        <v>161</v>
      </c>
      <c r="AU1172" s="264" t="s">
        <v>83</v>
      </c>
      <c r="AV1172" s="16" t="s">
        <v>170</v>
      </c>
      <c r="AW1172" s="16" t="s">
        <v>36</v>
      </c>
      <c r="AX1172" s="16" t="s">
        <v>74</v>
      </c>
      <c r="AY1172" s="264" t="s">
        <v>152</v>
      </c>
    </row>
    <row r="1173" spans="1:65" s="15" customFormat="1">
      <c r="B1173" s="233"/>
      <c r="C1173" s="234"/>
      <c r="D1173" s="213" t="s">
        <v>161</v>
      </c>
      <c r="E1173" s="235" t="s">
        <v>21</v>
      </c>
      <c r="F1173" s="236" t="s">
        <v>184</v>
      </c>
      <c r="G1173" s="234"/>
      <c r="H1173" s="237">
        <v>258.755</v>
      </c>
      <c r="I1173" s="238"/>
      <c r="J1173" s="234"/>
      <c r="K1173" s="234"/>
      <c r="L1173" s="239"/>
      <c r="M1173" s="240"/>
      <c r="N1173" s="241"/>
      <c r="O1173" s="241"/>
      <c r="P1173" s="241"/>
      <c r="Q1173" s="241"/>
      <c r="R1173" s="241"/>
      <c r="S1173" s="241"/>
      <c r="T1173" s="242"/>
      <c r="AT1173" s="243" t="s">
        <v>161</v>
      </c>
      <c r="AU1173" s="243" t="s">
        <v>83</v>
      </c>
      <c r="AV1173" s="15" t="s">
        <v>159</v>
      </c>
      <c r="AW1173" s="15" t="s">
        <v>36</v>
      </c>
      <c r="AX1173" s="15" t="s">
        <v>81</v>
      </c>
      <c r="AY1173" s="243" t="s">
        <v>152</v>
      </c>
    </row>
    <row r="1174" spans="1:65" s="2" customFormat="1" ht="24" customHeight="1">
      <c r="A1174" s="37"/>
      <c r="B1174" s="38"/>
      <c r="C1174" s="244" t="s">
        <v>1665</v>
      </c>
      <c r="D1174" s="244" t="s">
        <v>365</v>
      </c>
      <c r="E1174" s="245" t="s">
        <v>1666</v>
      </c>
      <c r="F1174" s="246" t="s">
        <v>1667</v>
      </c>
      <c r="G1174" s="247" t="s">
        <v>157</v>
      </c>
      <c r="H1174" s="248">
        <v>1.0449999999999999</v>
      </c>
      <c r="I1174" s="249"/>
      <c r="J1174" s="250">
        <f>ROUND(I1174*H1174,2)</f>
        <v>0</v>
      </c>
      <c r="K1174" s="246" t="s">
        <v>272</v>
      </c>
      <c r="L1174" s="251"/>
      <c r="M1174" s="252" t="s">
        <v>21</v>
      </c>
      <c r="N1174" s="253" t="s">
        <v>45</v>
      </c>
      <c r="O1174" s="68"/>
      <c r="P1174" s="207">
        <f>O1174*H1174</f>
        <v>0</v>
      </c>
      <c r="Q1174" s="207">
        <v>0.55000000000000004</v>
      </c>
      <c r="R1174" s="207">
        <f>Q1174*H1174</f>
        <v>0.57474999999999998</v>
      </c>
      <c r="S1174" s="207">
        <v>0</v>
      </c>
      <c r="T1174" s="208">
        <f>S1174*H1174</f>
        <v>0</v>
      </c>
      <c r="U1174" s="37"/>
      <c r="V1174" s="37"/>
      <c r="W1174" s="37"/>
      <c r="X1174" s="37"/>
      <c r="Y1174" s="37"/>
      <c r="Z1174" s="37"/>
      <c r="AA1174" s="37"/>
      <c r="AB1174" s="37"/>
      <c r="AC1174" s="37"/>
      <c r="AD1174" s="37"/>
      <c r="AE1174" s="37"/>
      <c r="AR1174" s="209" t="s">
        <v>353</v>
      </c>
      <c r="AT1174" s="209" t="s">
        <v>365</v>
      </c>
      <c r="AU1174" s="209" t="s">
        <v>83</v>
      </c>
      <c r="AY1174" s="19" t="s">
        <v>152</v>
      </c>
      <c r="BE1174" s="210">
        <f>IF(N1174="základní",J1174,0)</f>
        <v>0</v>
      </c>
      <c r="BF1174" s="210">
        <f>IF(N1174="snížená",J1174,0)</f>
        <v>0</v>
      </c>
      <c r="BG1174" s="210">
        <f>IF(N1174="zákl. přenesená",J1174,0)</f>
        <v>0</v>
      </c>
      <c r="BH1174" s="210">
        <f>IF(N1174="sníž. přenesená",J1174,0)</f>
        <v>0</v>
      </c>
      <c r="BI1174" s="210">
        <f>IF(N1174="nulová",J1174,0)</f>
        <v>0</v>
      </c>
      <c r="BJ1174" s="19" t="s">
        <v>81</v>
      </c>
      <c r="BK1174" s="210">
        <f>ROUND(I1174*H1174,2)</f>
        <v>0</v>
      </c>
      <c r="BL1174" s="19" t="s">
        <v>259</v>
      </c>
      <c r="BM1174" s="209" t="s">
        <v>1668</v>
      </c>
    </row>
    <row r="1175" spans="1:65" s="14" customFormat="1">
      <c r="B1175" s="222"/>
      <c r="C1175" s="223"/>
      <c r="D1175" s="213" t="s">
        <v>161</v>
      </c>
      <c r="E1175" s="224" t="s">
        <v>21</v>
      </c>
      <c r="F1175" s="225" t="s">
        <v>1669</v>
      </c>
      <c r="G1175" s="223"/>
      <c r="H1175" s="226">
        <v>0.95</v>
      </c>
      <c r="I1175" s="227"/>
      <c r="J1175" s="223"/>
      <c r="K1175" s="223"/>
      <c r="L1175" s="228"/>
      <c r="M1175" s="229"/>
      <c r="N1175" s="230"/>
      <c r="O1175" s="230"/>
      <c r="P1175" s="230"/>
      <c r="Q1175" s="230"/>
      <c r="R1175" s="230"/>
      <c r="S1175" s="230"/>
      <c r="T1175" s="231"/>
      <c r="AT1175" s="232" t="s">
        <v>161</v>
      </c>
      <c r="AU1175" s="232" t="s">
        <v>83</v>
      </c>
      <c r="AV1175" s="14" t="s">
        <v>83</v>
      </c>
      <c r="AW1175" s="14" t="s">
        <v>36</v>
      </c>
      <c r="AX1175" s="14" t="s">
        <v>81</v>
      </c>
      <c r="AY1175" s="232" t="s">
        <v>152</v>
      </c>
    </row>
    <row r="1176" spans="1:65" s="14" customFormat="1">
      <c r="B1176" s="222"/>
      <c r="C1176" s="223"/>
      <c r="D1176" s="213" t="s">
        <v>161</v>
      </c>
      <c r="E1176" s="223"/>
      <c r="F1176" s="225" t="s">
        <v>1670</v>
      </c>
      <c r="G1176" s="223"/>
      <c r="H1176" s="226">
        <v>1.0449999999999999</v>
      </c>
      <c r="I1176" s="227"/>
      <c r="J1176" s="223"/>
      <c r="K1176" s="223"/>
      <c r="L1176" s="228"/>
      <c r="M1176" s="229"/>
      <c r="N1176" s="230"/>
      <c r="O1176" s="230"/>
      <c r="P1176" s="230"/>
      <c r="Q1176" s="230"/>
      <c r="R1176" s="230"/>
      <c r="S1176" s="230"/>
      <c r="T1176" s="231"/>
      <c r="AT1176" s="232" t="s">
        <v>161</v>
      </c>
      <c r="AU1176" s="232" t="s">
        <v>83</v>
      </c>
      <c r="AV1176" s="14" t="s">
        <v>83</v>
      </c>
      <c r="AW1176" s="14" t="s">
        <v>4</v>
      </c>
      <c r="AX1176" s="14" t="s">
        <v>81</v>
      </c>
      <c r="AY1176" s="232" t="s">
        <v>152</v>
      </c>
    </row>
    <row r="1177" spans="1:65" s="2" customFormat="1" ht="36" customHeight="1">
      <c r="A1177" s="37"/>
      <c r="B1177" s="38"/>
      <c r="C1177" s="244" t="s">
        <v>1671</v>
      </c>
      <c r="D1177" s="244" t="s">
        <v>365</v>
      </c>
      <c r="E1177" s="245" t="s">
        <v>1672</v>
      </c>
      <c r="F1177" s="246" t="s">
        <v>1673</v>
      </c>
      <c r="G1177" s="247" t="s">
        <v>271</v>
      </c>
      <c r="H1177" s="248">
        <v>110.38</v>
      </c>
      <c r="I1177" s="249"/>
      <c r="J1177" s="250">
        <f>ROUND(I1177*H1177,2)</f>
        <v>0</v>
      </c>
      <c r="K1177" s="246" t="s">
        <v>272</v>
      </c>
      <c r="L1177" s="251"/>
      <c r="M1177" s="252" t="s">
        <v>21</v>
      </c>
      <c r="N1177" s="253" t="s">
        <v>45</v>
      </c>
      <c r="O1177" s="68"/>
      <c r="P1177" s="207">
        <f>O1177*H1177</f>
        <v>0</v>
      </c>
      <c r="Q1177" s="207">
        <v>0.55000000000000004</v>
      </c>
      <c r="R1177" s="207">
        <f>Q1177*H1177</f>
        <v>60.709000000000003</v>
      </c>
      <c r="S1177" s="207">
        <v>0</v>
      </c>
      <c r="T1177" s="208">
        <f>S1177*H1177</f>
        <v>0</v>
      </c>
      <c r="U1177" s="37"/>
      <c r="V1177" s="37"/>
      <c r="W1177" s="37"/>
      <c r="X1177" s="37"/>
      <c r="Y1177" s="37"/>
      <c r="Z1177" s="37"/>
      <c r="AA1177" s="37"/>
      <c r="AB1177" s="37"/>
      <c r="AC1177" s="37"/>
      <c r="AD1177" s="37"/>
      <c r="AE1177" s="37"/>
      <c r="AR1177" s="209" t="s">
        <v>353</v>
      </c>
      <c r="AT1177" s="209" t="s">
        <v>365</v>
      </c>
      <c r="AU1177" s="209" t="s">
        <v>83</v>
      </c>
      <c r="AY1177" s="19" t="s">
        <v>152</v>
      </c>
      <c r="BE1177" s="210">
        <f>IF(N1177="základní",J1177,0)</f>
        <v>0</v>
      </c>
      <c r="BF1177" s="210">
        <f>IF(N1177="snížená",J1177,0)</f>
        <v>0</v>
      </c>
      <c r="BG1177" s="210">
        <f>IF(N1177="zákl. přenesená",J1177,0)</f>
        <v>0</v>
      </c>
      <c r="BH1177" s="210">
        <f>IF(N1177="sníž. přenesená",J1177,0)</f>
        <v>0</v>
      </c>
      <c r="BI1177" s="210">
        <f>IF(N1177="nulová",J1177,0)</f>
        <v>0</v>
      </c>
      <c r="BJ1177" s="19" t="s">
        <v>81</v>
      </c>
      <c r="BK1177" s="210">
        <f>ROUND(I1177*H1177,2)</f>
        <v>0</v>
      </c>
      <c r="BL1177" s="19" t="s">
        <v>259</v>
      </c>
      <c r="BM1177" s="209" t="s">
        <v>1674</v>
      </c>
    </row>
    <row r="1178" spans="1:65" s="13" customFormat="1">
      <c r="B1178" s="211"/>
      <c r="C1178" s="212"/>
      <c r="D1178" s="213" t="s">
        <v>161</v>
      </c>
      <c r="E1178" s="214" t="s">
        <v>21</v>
      </c>
      <c r="F1178" s="215" t="s">
        <v>1645</v>
      </c>
      <c r="G1178" s="212"/>
      <c r="H1178" s="214" t="s">
        <v>21</v>
      </c>
      <c r="I1178" s="216"/>
      <c r="J1178" s="212"/>
      <c r="K1178" s="212"/>
      <c r="L1178" s="217"/>
      <c r="M1178" s="218"/>
      <c r="N1178" s="219"/>
      <c r="O1178" s="219"/>
      <c r="P1178" s="219"/>
      <c r="Q1178" s="219"/>
      <c r="R1178" s="219"/>
      <c r="S1178" s="219"/>
      <c r="T1178" s="220"/>
      <c r="AT1178" s="221" t="s">
        <v>161</v>
      </c>
      <c r="AU1178" s="221" t="s">
        <v>83</v>
      </c>
      <c r="AV1178" s="13" t="s">
        <v>81</v>
      </c>
      <c r="AW1178" s="13" t="s">
        <v>36</v>
      </c>
      <c r="AX1178" s="13" t="s">
        <v>74</v>
      </c>
      <c r="AY1178" s="221" t="s">
        <v>152</v>
      </c>
    </row>
    <row r="1179" spans="1:65" s="14" customFormat="1">
      <c r="B1179" s="222"/>
      <c r="C1179" s="223"/>
      <c r="D1179" s="213" t="s">
        <v>161</v>
      </c>
      <c r="E1179" s="224" t="s">
        <v>21</v>
      </c>
      <c r="F1179" s="225" t="s">
        <v>1659</v>
      </c>
      <c r="G1179" s="223"/>
      <c r="H1179" s="226">
        <v>29.4</v>
      </c>
      <c r="I1179" s="227"/>
      <c r="J1179" s="223"/>
      <c r="K1179" s="223"/>
      <c r="L1179" s="228"/>
      <c r="M1179" s="229"/>
      <c r="N1179" s="230"/>
      <c r="O1179" s="230"/>
      <c r="P1179" s="230"/>
      <c r="Q1179" s="230"/>
      <c r="R1179" s="230"/>
      <c r="S1179" s="230"/>
      <c r="T1179" s="231"/>
      <c r="AT1179" s="232" t="s">
        <v>161</v>
      </c>
      <c r="AU1179" s="232" t="s">
        <v>83</v>
      </c>
      <c r="AV1179" s="14" t="s">
        <v>83</v>
      </c>
      <c r="AW1179" s="14" t="s">
        <v>36</v>
      </c>
      <c r="AX1179" s="14" t="s">
        <v>74</v>
      </c>
      <c r="AY1179" s="232" t="s">
        <v>152</v>
      </c>
    </row>
    <row r="1180" spans="1:65" s="14" customFormat="1">
      <c r="B1180" s="222"/>
      <c r="C1180" s="223"/>
      <c r="D1180" s="213" t="s">
        <v>161</v>
      </c>
      <c r="E1180" s="224" t="s">
        <v>21</v>
      </c>
      <c r="F1180" s="225" t="s">
        <v>1660</v>
      </c>
      <c r="G1180" s="223"/>
      <c r="H1180" s="226">
        <v>13.16</v>
      </c>
      <c r="I1180" s="227"/>
      <c r="J1180" s="223"/>
      <c r="K1180" s="223"/>
      <c r="L1180" s="228"/>
      <c r="M1180" s="229"/>
      <c r="N1180" s="230"/>
      <c r="O1180" s="230"/>
      <c r="P1180" s="230"/>
      <c r="Q1180" s="230"/>
      <c r="R1180" s="230"/>
      <c r="S1180" s="230"/>
      <c r="T1180" s="231"/>
      <c r="AT1180" s="232" t="s">
        <v>161</v>
      </c>
      <c r="AU1180" s="232" t="s">
        <v>83</v>
      </c>
      <c r="AV1180" s="14" t="s">
        <v>83</v>
      </c>
      <c r="AW1180" s="14" t="s">
        <v>36</v>
      </c>
      <c r="AX1180" s="14" t="s">
        <v>74</v>
      </c>
      <c r="AY1180" s="232" t="s">
        <v>152</v>
      </c>
    </row>
    <row r="1181" spans="1:65" s="14" customFormat="1">
      <c r="B1181" s="222"/>
      <c r="C1181" s="223"/>
      <c r="D1181" s="213" t="s">
        <v>161</v>
      </c>
      <c r="E1181" s="224" t="s">
        <v>21</v>
      </c>
      <c r="F1181" s="225" t="s">
        <v>1661</v>
      </c>
      <c r="G1181" s="223"/>
      <c r="H1181" s="226">
        <v>14.48</v>
      </c>
      <c r="I1181" s="227"/>
      <c r="J1181" s="223"/>
      <c r="K1181" s="223"/>
      <c r="L1181" s="228"/>
      <c r="M1181" s="229"/>
      <c r="N1181" s="230"/>
      <c r="O1181" s="230"/>
      <c r="P1181" s="230"/>
      <c r="Q1181" s="230"/>
      <c r="R1181" s="230"/>
      <c r="S1181" s="230"/>
      <c r="T1181" s="231"/>
      <c r="AT1181" s="232" t="s">
        <v>161</v>
      </c>
      <c r="AU1181" s="232" t="s">
        <v>83</v>
      </c>
      <c r="AV1181" s="14" t="s">
        <v>83</v>
      </c>
      <c r="AW1181" s="14" t="s">
        <v>36</v>
      </c>
      <c r="AX1181" s="14" t="s">
        <v>74</v>
      </c>
      <c r="AY1181" s="232" t="s">
        <v>152</v>
      </c>
    </row>
    <row r="1182" spans="1:65" s="14" customFormat="1">
      <c r="B1182" s="222"/>
      <c r="C1182" s="223"/>
      <c r="D1182" s="213" t="s">
        <v>161</v>
      </c>
      <c r="E1182" s="224" t="s">
        <v>21</v>
      </c>
      <c r="F1182" s="225" t="s">
        <v>1662</v>
      </c>
      <c r="G1182" s="223"/>
      <c r="H1182" s="226">
        <v>11.18</v>
      </c>
      <c r="I1182" s="227"/>
      <c r="J1182" s="223"/>
      <c r="K1182" s="223"/>
      <c r="L1182" s="228"/>
      <c r="M1182" s="229"/>
      <c r="N1182" s="230"/>
      <c r="O1182" s="230"/>
      <c r="P1182" s="230"/>
      <c r="Q1182" s="230"/>
      <c r="R1182" s="230"/>
      <c r="S1182" s="230"/>
      <c r="T1182" s="231"/>
      <c r="AT1182" s="232" t="s">
        <v>161</v>
      </c>
      <c r="AU1182" s="232" t="s">
        <v>83</v>
      </c>
      <c r="AV1182" s="14" t="s">
        <v>83</v>
      </c>
      <c r="AW1182" s="14" t="s">
        <v>36</v>
      </c>
      <c r="AX1182" s="14" t="s">
        <v>74</v>
      </c>
      <c r="AY1182" s="232" t="s">
        <v>152</v>
      </c>
    </row>
    <row r="1183" spans="1:65" s="14" customFormat="1">
      <c r="B1183" s="222"/>
      <c r="C1183" s="223"/>
      <c r="D1183" s="213" t="s">
        <v>161</v>
      </c>
      <c r="E1183" s="224" t="s">
        <v>21</v>
      </c>
      <c r="F1183" s="225" t="s">
        <v>1663</v>
      </c>
      <c r="G1183" s="223"/>
      <c r="H1183" s="226">
        <v>21.5</v>
      </c>
      <c r="I1183" s="227"/>
      <c r="J1183" s="223"/>
      <c r="K1183" s="223"/>
      <c r="L1183" s="228"/>
      <c r="M1183" s="229"/>
      <c r="N1183" s="230"/>
      <c r="O1183" s="230"/>
      <c r="P1183" s="230"/>
      <c r="Q1183" s="230"/>
      <c r="R1183" s="230"/>
      <c r="S1183" s="230"/>
      <c r="T1183" s="231"/>
      <c r="AT1183" s="232" t="s">
        <v>161</v>
      </c>
      <c r="AU1183" s="232" t="s">
        <v>83</v>
      </c>
      <c r="AV1183" s="14" t="s">
        <v>83</v>
      </c>
      <c r="AW1183" s="14" t="s">
        <v>36</v>
      </c>
      <c r="AX1183" s="14" t="s">
        <v>74</v>
      </c>
      <c r="AY1183" s="232" t="s">
        <v>152</v>
      </c>
    </row>
    <row r="1184" spans="1:65" s="14" customFormat="1">
      <c r="B1184" s="222"/>
      <c r="C1184" s="223"/>
      <c r="D1184" s="213" t="s">
        <v>161</v>
      </c>
      <c r="E1184" s="224" t="s">
        <v>21</v>
      </c>
      <c r="F1184" s="225" t="s">
        <v>1664</v>
      </c>
      <c r="G1184" s="223"/>
      <c r="H1184" s="226">
        <v>10.625</v>
      </c>
      <c r="I1184" s="227"/>
      <c r="J1184" s="223"/>
      <c r="K1184" s="223"/>
      <c r="L1184" s="228"/>
      <c r="M1184" s="229"/>
      <c r="N1184" s="230"/>
      <c r="O1184" s="230"/>
      <c r="P1184" s="230"/>
      <c r="Q1184" s="230"/>
      <c r="R1184" s="230"/>
      <c r="S1184" s="230"/>
      <c r="T1184" s="231"/>
      <c r="AT1184" s="232" t="s">
        <v>161</v>
      </c>
      <c r="AU1184" s="232" t="s">
        <v>83</v>
      </c>
      <c r="AV1184" s="14" t="s">
        <v>83</v>
      </c>
      <c r="AW1184" s="14" t="s">
        <v>36</v>
      </c>
      <c r="AX1184" s="14" t="s">
        <v>74</v>
      </c>
      <c r="AY1184" s="232" t="s">
        <v>152</v>
      </c>
    </row>
    <row r="1185" spans="1:65" s="13" customFormat="1">
      <c r="B1185" s="211"/>
      <c r="C1185" s="212"/>
      <c r="D1185" s="213" t="s">
        <v>161</v>
      </c>
      <c r="E1185" s="214" t="s">
        <v>21</v>
      </c>
      <c r="F1185" s="215" t="s">
        <v>1675</v>
      </c>
      <c r="G1185" s="212"/>
      <c r="H1185" s="214" t="s">
        <v>21</v>
      </c>
      <c r="I1185" s="216"/>
      <c r="J1185" s="212"/>
      <c r="K1185" s="212"/>
      <c r="L1185" s="217"/>
      <c r="M1185" s="218"/>
      <c r="N1185" s="219"/>
      <c r="O1185" s="219"/>
      <c r="P1185" s="219"/>
      <c r="Q1185" s="219"/>
      <c r="R1185" s="219"/>
      <c r="S1185" s="219"/>
      <c r="T1185" s="220"/>
      <c r="AT1185" s="221" t="s">
        <v>161</v>
      </c>
      <c r="AU1185" s="221" t="s">
        <v>83</v>
      </c>
      <c r="AV1185" s="13" t="s">
        <v>81</v>
      </c>
      <c r="AW1185" s="13" t="s">
        <v>36</v>
      </c>
      <c r="AX1185" s="13" t="s">
        <v>74</v>
      </c>
      <c r="AY1185" s="221" t="s">
        <v>152</v>
      </c>
    </row>
    <row r="1186" spans="1:65" s="15" customFormat="1">
      <c r="B1186" s="233"/>
      <c r="C1186" s="234"/>
      <c r="D1186" s="213" t="s">
        <v>161</v>
      </c>
      <c r="E1186" s="235" t="s">
        <v>21</v>
      </c>
      <c r="F1186" s="236" t="s">
        <v>184</v>
      </c>
      <c r="G1186" s="234"/>
      <c r="H1186" s="237">
        <v>100.345</v>
      </c>
      <c r="I1186" s="238"/>
      <c r="J1186" s="234"/>
      <c r="K1186" s="234"/>
      <c r="L1186" s="239"/>
      <c r="M1186" s="240"/>
      <c r="N1186" s="241"/>
      <c r="O1186" s="241"/>
      <c r="P1186" s="241"/>
      <c r="Q1186" s="241"/>
      <c r="R1186" s="241"/>
      <c r="S1186" s="241"/>
      <c r="T1186" s="242"/>
      <c r="AT1186" s="243" t="s">
        <v>161</v>
      </c>
      <c r="AU1186" s="243" t="s">
        <v>83</v>
      </c>
      <c r="AV1186" s="15" t="s">
        <v>159</v>
      </c>
      <c r="AW1186" s="15" t="s">
        <v>36</v>
      </c>
      <c r="AX1186" s="15" t="s">
        <v>81</v>
      </c>
      <c r="AY1186" s="243" t="s">
        <v>152</v>
      </c>
    </row>
    <row r="1187" spans="1:65" s="14" customFormat="1">
      <c r="B1187" s="222"/>
      <c r="C1187" s="223"/>
      <c r="D1187" s="213" t="s">
        <v>161</v>
      </c>
      <c r="E1187" s="223"/>
      <c r="F1187" s="225" t="s">
        <v>1676</v>
      </c>
      <c r="G1187" s="223"/>
      <c r="H1187" s="226">
        <v>110.38</v>
      </c>
      <c r="I1187" s="227"/>
      <c r="J1187" s="223"/>
      <c r="K1187" s="223"/>
      <c r="L1187" s="228"/>
      <c r="M1187" s="229"/>
      <c r="N1187" s="230"/>
      <c r="O1187" s="230"/>
      <c r="P1187" s="230"/>
      <c r="Q1187" s="230"/>
      <c r="R1187" s="230"/>
      <c r="S1187" s="230"/>
      <c r="T1187" s="231"/>
      <c r="AT1187" s="232" t="s">
        <v>161</v>
      </c>
      <c r="AU1187" s="232" t="s">
        <v>83</v>
      </c>
      <c r="AV1187" s="14" t="s">
        <v>83</v>
      </c>
      <c r="AW1187" s="14" t="s">
        <v>4</v>
      </c>
      <c r="AX1187" s="14" t="s">
        <v>81</v>
      </c>
      <c r="AY1187" s="232" t="s">
        <v>152</v>
      </c>
    </row>
    <row r="1188" spans="1:65" s="2" customFormat="1" ht="24" customHeight="1">
      <c r="A1188" s="37"/>
      <c r="B1188" s="38"/>
      <c r="C1188" s="198" t="s">
        <v>1677</v>
      </c>
      <c r="D1188" s="198" t="s">
        <v>154</v>
      </c>
      <c r="E1188" s="199" t="s">
        <v>1678</v>
      </c>
      <c r="F1188" s="200" t="s">
        <v>1679</v>
      </c>
      <c r="G1188" s="201" t="s">
        <v>219</v>
      </c>
      <c r="H1188" s="202">
        <v>15.074999999999999</v>
      </c>
      <c r="I1188" s="203"/>
      <c r="J1188" s="204">
        <f>ROUND(I1188*H1188,2)</f>
        <v>0</v>
      </c>
      <c r="K1188" s="200" t="s">
        <v>158</v>
      </c>
      <c r="L1188" s="42"/>
      <c r="M1188" s="205" t="s">
        <v>21</v>
      </c>
      <c r="N1188" s="206" t="s">
        <v>45</v>
      </c>
      <c r="O1188" s="68"/>
      <c r="P1188" s="207">
        <f>O1188*H1188</f>
        <v>0</v>
      </c>
      <c r="Q1188" s="207">
        <v>2.7E-4</v>
      </c>
      <c r="R1188" s="207">
        <f>Q1188*H1188</f>
        <v>4.0702500000000001E-3</v>
      </c>
      <c r="S1188" s="207">
        <v>0</v>
      </c>
      <c r="T1188" s="208">
        <f>S1188*H1188</f>
        <v>0</v>
      </c>
      <c r="U1188" s="37"/>
      <c r="V1188" s="37"/>
      <c r="W1188" s="37"/>
      <c r="X1188" s="37"/>
      <c r="Y1188" s="37"/>
      <c r="Z1188" s="37"/>
      <c r="AA1188" s="37"/>
      <c r="AB1188" s="37"/>
      <c r="AC1188" s="37"/>
      <c r="AD1188" s="37"/>
      <c r="AE1188" s="37"/>
      <c r="AR1188" s="209" t="s">
        <v>259</v>
      </c>
      <c r="AT1188" s="209" t="s">
        <v>154</v>
      </c>
      <c r="AU1188" s="209" t="s">
        <v>83</v>
      </c>
      <c r="AY1188" s="19" t="s">
        <v>152</v>
      </c>
      <c r="BE1188" s="210">
        <f>IF(N1188="základní",J1188,0)</f>
        <v>0</v>
      </c>
      <c r="BF1188" s="210">
        <f>IF(N1188="snížená",J1188,0)</f>
        <v>0</v>
      </c>
      <c r="BG1188" s="210">
        <f>IF(N1188="zákl. přenesená",J1188,0)</f>
        <v>0</v>
      </c>
      <c r="BH1188" s="210">
        <f>IF(N1188="sníž. přenesená",J1188,0)</f>
        <v>0</v>
      </c>
      <c r="BI1188" s="210">
        <f>IF(N1188="nulová",J1188,0)</f>
        <v>0</v>
      </c>
      <c r="BJ1188" s="19" t="s">
        <v>81</v>
      </c>
      <c r="BK1188" s="210">
        <f>ROUND(I1188*H1188,2)</f>
        <v>0</v>
      </c>
      <c r="BL1188" s="19" t="s">
        <v>259</v>
      </c>
      <c r="BM1188" s="209" t="s">
        <v>1680</v>
      </c>
    </row>
    <row r="1189" spans="1:65" s="13" customFormat="1">
      <c r="B1189" s="211"/>
      <c r="C1189" s="212"/>
      <c r="D1189" s="213" t="s">
        <v>161</v>
      </c>
      <c r="E1189" s="214" t="s">
        <v>21</v>
      </c>
      <c r="F1189" s="215" t="s">
        <v>1681</v>
      </c>
      <c r="G1189" s="212"/>
      <c r="H1189" s="214" t="s">
        <v>21</v>
      </c>
      <c r="I1189" s="216"/>
      <c r="J1189" s="212"/>
      <c r="K1189" s="212"/>
      <c r="L1189" s="217"/>
      <c r="M1189" s="218"/>
      <c r="N1189" s="219"/>
      <c r="O1189" s="219"/>
      <c r="P1189" s="219"/>
      <c r="Q1189" s="219"/>
      <c r="R1189" s="219"/>
      <c r="S1189" s="219"/>
      <c r="T1189" s="220"/>
      <c r="AT1189" s="221" t="s">
        <v>161</v>
      </c>
      <c r="AU1189" s="221" t="s">
        <v>83</v>
      </c>
      <c r="AV1189" s="13" t="s">
        <v>81</v>
      </c>
      <c r="AW1189" s="13" t="s">
        <v>36</v>
      </c>
      <c r="AX1189" s="13" t="s">
        <v>74</v>
      </c>
      <c r="AY1189" s="221" t="s">
        <v>152</v>
      </c>
    </row>
    <row r="1190" spans="1:65" s="14" customFormat="1">
      <c r="B1190" s="222"/>
      <c r="C1190" s="223"/>
      <c r="D1190" s="213" t="s">
        <v>161</v>
      </c>
      <c r="E1190" s="224" t="s">
        <v>21</v>
      </c>
      <c r="F1190" s="225" t="s">
        <v>1682</v>
      </c>
      <c r="G1190" s="223"/>
      <c r="H1190" s="226">
        <v>4.05</v>
      </c>
      <c r="I1190" s="227"/>
      <c r="J1190" s="223"/>
      <c r="K1190" s="223"/>
      <c r="L1190" s="228"/>
      <c r="M1190" s="229"/>
      <c r="N1190" s="230"/>
      <c r="O1190" s="230"/>
      <c r="P1190" s="230"/>
      <c r="Q1190" s="230"/>
      <c r="R1190" s="230"/>
      <c r="S1190" s="230"/>
      <c r="T1190" s="231"/>
      <c r="AT1190" s="232" t="s">
        <v>161</v>
      </c>
      <c r="AU1190" s="232" t="s">
        <v>83</v>
      </c>
      <c r="AV1190" s="14" t="s">
        <v>83</v>
      </c>
      <c r="AW1190" s="14" t="s">
        <v>36</v>
      </c>
      <c r="AX1190" s="14" t="s">
        <v>74</v>
      </c>
      <c r="AY1190" s="232" t="s">
        <v>152</v>
      </c>
    </row>
    <row r="1191" spans="1:65" s="14" customFormat="1">
      <c r="B1191" s="222"/>
      <c r="C1191" s="223"/>
      <c r="D1191" s="213" t="s">
        <v>161</v>
      </c>
      <c r="E1191" s="224" t="s">
        <v>21</v>
      </c>
      <c r="F1191" s="225" t="s">
        <v>1683</v>
      </c>
      <c r="G1191" s="223"/>
      <c r="H1191" s="226">
        <v>0.67500000000000004</v>
      </c>
      <c r="I1191" s="227"/>
      <c r="J1191" s="223"/>
      <c r="K1191" s="223"/>
      <c r="L1191" s="228"/>
      <c r="M1191" s="229"/>
      <c r="N1191" s="230"/>
      <c r="O1191" s="230"/>
      <c r="P1191" s="230"/>
      <c r="Q1191" s="230"/>
      <c r="R1191" s="230"/>
      <c r="S1191" s="230"/>
      <c r="T1191" s="231"/>
      <c r="AT1191" s="232" t="s">
        <v>161</v>
      </c>
      <c r="AU1191" s="232" t="s">
        <v>83</v>
      </c>
      <c r="AV1191" s="14" t="s">
        <v>83</v>
      </c>
      <c r="AW1191" s="14" t="s">
        <v>36</v>
      </c>
      <c r="AX1191" s="14" t="s">
        <v>74</v>
      </c>
      <c r="AY1191" s="232" t="s">
        <v>152</v>
      </c>
    </row>
    <row r="1192" spans="1:65" s="14" customFormat="1">
      <c r="B1192" s="222"/>
      <c r="C1192" s="223"/>
      <c r="D1192" s="213" t="s">
        <v>161</v>
      </c>
      <c r="E1192" s="224" t="s">
        <v>21</v>
      </c>
      <c r="F1192" s="225" t="s">
        <v>1684</v>
      </c>
      <c r="G1192" s="223"/>
      <c r="H1192" s="226">
        <v>1.35</v>
      </c>
      <c r="I1192" s="227"/>
      <c r="J1192" s="223"/>
      <c r="K1192" s="223"/>
      <c r="L1192" s="228"/>
      <c r="M1192" s="229"/>
      <c r="N1192" s="230"/>
      <c r="O1192" s="230"/>
      <c r="P1192" s="230"/>
      <c r="Q1192" s="230"/>
      <c r="R1192" s="230"/>
      <c r="S1192" s="230"/>
      <c r="T1192" s="231"/>
      <c r="AT1192" s="232" t="s">
        <v>161</v>
      </c>
      <c r="AU1192" s="232" t="s">
        <v>83</v>
      </c>
      <c r="AV1192" s="14" t="s">
        <v>83</v>
      </c>
      <c r="AW1192" s="14" t="s">
        <v>36</v>
      </c>
      <c r="AX1192" s="14" t="s">
        <v>74</v>
      </c>
      <c r="AY1192" s="232" t="s">
        <v>152</v>
      </c>
    </row>
    <row r="1193" spans="1:65" s="14" customFormat="1">
      <c r="B1193" s="222"/>
      <c r="C1193" s="223"/>
      <c r="D1193" s="213" t="s">
        <v>161</v>
      </c>
      <c r="E1193" s="224" t="s">
        <v>21</v>
      </c>
      <c r="F1193" s="225" t="s">
        <v>1685</v>
      </c>
      <c r="G1193" s="223"/>
      <c r="H1193" s="226">
        <v>9</v>
      </c>
      <c r="I1193" s="227"/>
      <c r="J1193" s="223"/>
      <c r="K1193" s="223"/>
      <c r="L1193" s="228"/>
      <c r="M1193" s="229"/>
      <c r="N1193" s="230"/>
      <c r="O1193" s="230"/>
      <c r="P1193" s="230"/>
      <c r="Q1193" s="230"/>
      <c r="R1193" s="230"/>
      <c r="S1193" s="230"/>
      <c r="T1193" s="231"/>
      <c r="AT1193" s="232" t="s">
        <v>161</v>
      </c>
      <c r="AU1193" s="232" t="s">
        <v>83</v>
      </c>
      <c r="AV1193" s="14" t="s">
        <v>83</v>
      </c>
      <c r="AW1193" s="14" t="s">
        <v>36</v>
      </c>
      <c r="AX1193" s="14" t="s">
        <v>74</v>
      </c>
      <c r="AY1193" s="232" t="s">
        <v>152</v>
      </c>
    </row>
    <row r="1194" spans="1:65" s="15" customFormat="1">
      <c r="B1194" s="233"/>
      <c r="C1194" s="234"/>
      <c r="D1194" s="213" t="s">
        <v>161</v>
      </c>
      <c r="E1194" s="235" t="s">
        <v>21</v>
      </c>
      <c r="F1194" s="236" t="s">
        <v>184</v>
      </c>
      <c r="G1194" s="234"/>
      <c r="H1194" s="237">
        <v>15.074999999999999</v>
      </c>
      <c r="I1194" s="238"/>
      <c r="J1194" s="234"/>
      <c r="K1194" s="234"/>
      <c r="L1194" s="239"/>
      <c r="M1194" s="240"/>
      <c r="N1194" s="241"/>
      <c r="O1194" s="241"/>
      <c r="P1194" s="241"/>
      <c r="Q1194" s="241"/>
      <c r="R1194" s="241"/>
      <c r="S1194" s="241"/>
      <c r="T1194" s="242"/>
      <c r="AT1194" s="243" t="s">
        <v>161</v>
      </c>
      <c r="AU1194" s="243" t="s">
        <v>83</v>
      </c>
      <c r="AV1194" s="15" t="s">
        <v>159</v>
      </c>
      <c r="AW1194" s="15" t="s">
        <v>36</v>
      </c>
      <c r="AX1194" s="15" t="s">
        <v>81</v>
      </c>
      <c r="AY1194" s="243" t="s">
        <v>152</v>
      </c>
    </row>
    <row r="1195" spans="1:65" s="2" customFormat="1" ht="24" customHeight="1">
      <c r="A1195" s="37"/>
      <c r="B1195" s="38"/>
      <c r="C1195" s="244" t="s">
        <v>1686</v>
      </c>
      <c r="D1195" s="244" t="s">
        <v>365</v>
      </c>
      <c r="E1195" s="245" t="s">
        <v>1687</v>
      </c>
      <c r="F1195" s="246" t="s">
        <v>1688</v>
      </c>
      <c r="G1195" s="247" t="s">
        <v>212</v>
      </c>
      <c r="H1195" s="248">
        <v>3</v>
      </c>
      <c r="I1195" s="249"/>
      <c r="J1195" s="250">
        <f>ROUND(I1195*H1195,2)</f>
        <v>0</v>
      </c>
      <c r="K1195" s="246" t="s">
        <v>272</v>
      </c>
      <c r="L1195" s="251"/>
      <c r="M1195" s="252" t="s">
        <v>21</v>
      </c>
      <c r="N1195" s="253" t="s">
        <v>45</v>
      </c>
      <c r="O1195" s="68"/>
      <c r="P1195" s="207">
        <f>O1195*H1195</f>
        <v>0</v>
      </c>
      <c r="Q1195" s="207">
        <v>3.056E-2</v>
      </c>
      <c r="R1195" s="207">
        <f>Q1195*H1195</f>
        <v>9.1679999999999998E-2</v>
      </c>
      <c r="S1195" s="207">
        <v>0</v>
      </c>
      <c r="T1195" s="208">
        <f>S1195*H1195</f>
        <v>0</v>
      </c>
      <c r="U1195" s="37"/>
      <c r="V1195" s="37"/>
      <c r="W1195" s="37"/>
      <c r="X1195" s="37"/>
      <c r="Y1195" s="37"/>
      <c r="Z1195" s="37"/>
      <c r="AA1195" s="37"/>
      <c r="AB1195" s="37"/>
      <c r="AC1195" s="37"/>
      <c r="AD1195" s="37"/>
      <c r="AE1195" s="37"/>
      <c r="AR1195" s="209" t="s">
        <v>353</v>
      </c>
      <c r="AT1195" s="209" t="s">
        <v>365</v>
      </c>
      <c r="AU1195" s="209" t="s">
        <v>83</v>
      </c>
      <c r="AY1195" s="19" t="s">
        <v>152</v>
      </c>
      <c r="BE1195" s="210">
        <f>IF(N1195="základní",J1195,0)</f>
        <v>0</v>
      </c>
      <c r="BF1195" s="210">
        <f>IF(N1195="snížená",J1195,0)</f>
        <v>0</v>
      </c>
      <c r="BG1195" s="210">
        <f>IF(N1195="zákl. přenesená",J1195,0)</f>
        <v>0</v>
      </c>
      <c r="BH1195" s="210">
        <f>IF(N1195="sníž. přenesená",J1195,0)</f>
        <v>0</v>
      </c>
      <c r="BI1195" s="210">
        <f>IF(N1195="nulová",J1195,0)</f>
        <v>0</v>
      </c>
      <c r="BJ1195" s="19" t="s">
        <v>81</v>
      </c>
      <c r="BK1195" s="210">
        <f>ROUND(I1195*H1195,2)</f>
        <v>0</v>
      </c>
      <c r="BL1195" s="19" t="s">
        <v>259</v>
      </c>
      <c r="BM1195" s="209" t="s">
        <v>1689</v>
      </c>
    </row>
    <row r="1196" spans="1:65" s="13" customFormat="1">
      <c r="B1196" s="211"/>
      <c r="C1196" s="212"/>
      <c r="D1196" s="213" t="s">
        <v>161</v>
      </c>
      <c r="E1196" s="214" t="s">
        <v>21</v>
      </c>
      <c r="F1196" s="215" t="s">
        <v>1690</v>
      </c>
      <c r="G1196" s="212"/>
      <c r="H1196" s="214" t="s">
        <v>21</v>
      </c>
      <c r="I1196" s="216"/>
      <c r="J1196" s="212"/>
      <c r="K1196" s="212"/>
      <c r="L1196" s="217"/>
      <c r="M1196" s="218"/>
      <c r="N1196" s="219"/>
      <c r="O1196" s="219"/>
      <c r="P1196" s="219"/>
      <c r="Q1196" s="219"/>
      <c r="R1196" s="219"/>
      <c r="S1196" s="219"/>
      <c r="T1196" s="220"/>
      <c r="AT1196" s="221" t="s">
        <v>161</v>
      </c>
      <c r="AU1196" s="221" t="s">
        <v>83</v>
      </c>
      <c r="AV1196" s="13" t="s">
        <v>81</v>
      </c>
      <c r="AW1196" s="13" t="s">
        <v>36</v>
      </c>
      <c r="AX1196" s="13" t="s">
        <v>74</v>
      </c>
      <c r="AY1196" s="221" t="s">
        <v>152</v>
      </c>
    </row>
    <row r="1197" spans="1:65" s="14" customFormat="1">
      <c r="B1197" s="222"/>
      <c r="C1197" s="223"/>
      <c r="D1197" s="213" t="s">
        <v>161</v>
      </c>
      <c r="E1197" s="224" t="s">
        <v>21</v>
      </c>
      <c r="F1197" s="225" t="s">
        <v>1691</v>
      </c>
      <c r="G1197" s="223"/>
      <c r="H1197" s="226">
        <v>3</v>
      </c>
      <c r="I1197" s="227"/>
      <c r="J1197" s="223"/>
      <c r="K1197" s="223"/>
      <c r="L1197" s="228"/>
      <c r="M1197" s="229"/>
      <c r="N1197" s="230"/>
      <c r="O1197" s="230"/>
      <c r="P1197" s="230"/>
      <c r="Q1197" s="230"/>
      <c r="R1197" s="230"/>
      <c r="S1197" s="230"/>
      <c r="T1197" s="231"/>
      <c r="AT1197" s="232" t="s">
        <v>161</v>
      </c>
      <c r="AU1197" s="232" t="s">
        <v>83</v>
      </c>
      <c r="AV1197" s="14" t="s">
        <v>83</v>
      </c>
      <c r="AW1197" s="14" t="s">
        <v>36</v>
      </c>
      <c r="AX1197" s="14" t="s">
        <v>81</v>
      </c>
      <c r="AY1197" s="232" t="s">
        <v>152</v>
      </c>
    </row>
    <row r="1198" spans="1:65" s="2" customFormat="1" ht="24" customHeight="1">
      <c r="A1198" s="37"/>
      <c r="B1198" s="38"/>
      <c r="C1198" s="244" t="s">
        <v>1692</v>
      </c>
      <c r="D1198" s="244" t="s">
        <v>365</v>
      </c>
      <c r="E1198" s="245" t="s">
        <v>1693</v>
      </c>
      <c r="F1198" s="246" t="s">
        <v>1694</v>
      </c>
      <c r="G1198" s="247" t="s">
        <v>212</v>
      </c>
      <c r="H1198" s="248">
        <v>1</v>
      </c>
      <c r="I1198" s="249"/>
      <c r="J1198" s="250">
        <f>ROUND(I1198*H1198,2)</f>
        <v>0</v>
      </c>
      <c r="K1198" s="246" t="s">
        <v>272</v>
      </c>
      <c r="L1198" s="251"/>
      <c r="M1198" s="252" t="s">
        <v>21</v>
      </c>
      <c r="N1198" s="253" t="s">
        <v>45</v>
      </c>
      <c r="O1198" s="68"/>
      <c r="P1198" s="207">
        <f>O1198*H1198</f>
        <v>0</v>
      </c>
      <c r="Q1198" s="207">
        <v>3.056E-2</v>
      </c>
      <c r="R1198" s="207">
        <f>Q1198*H1198</f>
        <v>3.056E-2</v>
      </c>
      <c r="S1198" s="207">
        <v>0</v>
      </c>
      <c r="T1198" s="208">
        <f>S1198*H1198</f>
        <v>0</v>
      </c>
      <c r="U1198" s="37"/>
      <c r="V1198" s="37"/>
      <c r="W1198" s="37"/>
      <c r="X1198" s="37"/>
      <c r="Y1198" s="37"/>
      <c r="Z1198" s="37"/>
      <c r="AA1198" s="37"/>
      <c r="AB1198" s="37"/>
      <c r="AC1198" s="37"/>
      <c r="AD1198" s="37"/>
      <c r="AE1198" s="37"/>
      <c r="AR1198" s="209" t="s">
        <v>353</v>
      </c>
      <c r="AT1198" s="209" t="s">
        <v>365</v>
      </c>
      <c r="AU1198" s="209" t="s">
        <v>83</v>
      </c>
      <c r="AY1198" s="19" t="s">
        <v>152</v>
      </c>
      <c r="BE1198" s="210">
        <f>IF(N1198="základní",J1198,0)</f>
        <v>0</v>
      </c>
      <c r="BF1198" s="210">
        <f>IF(N1198="snížená",J1198,0)</f>
        <v>0</v>
      </c>
      <c r="BG1198" s="210">
        <f>IF(N1198="zákl. přenesená",J1198,0)</f>
        <v>0</v>
      </c>
      <c r="BH1198" s="210">
        <f>IF(N1198="sníž. přenesená",J1198,0)</f>
        <v>0</v>
      </c>
      <c r="BI1198" s="210">
        <f>IF(N1198="nulová",J1198,0)</f>
        <v>0</v>
      </c>
      <c r="BJ1198" s="19" t="s">
        <v>81</v>
      </c>
      <c r="BK1198" s="210">
        <f>ROUND(I1198*H1198,2)</f>
        <v>0</v>
      </c>
      <c r="BL1198" s="19" t="s">
        <v>259</v>
      </c>
      <c r="BM1198" s="209" t="s">
        <v>1695</v>
      </c>
    </row>
    <row r="1199" spans="1:65" s="13" customFormat="1">
      <c r="B1199" s="211"/>
      <c r="C1199" s="212"/>
      <c r="D1199" s="213" t="s">
        <v>161</v>
      </c>
      <c r="E1199" s="214" t="s">
        <v>21</v>
      </c>
      <c r="F1199" s="215" t="s">
        <v>1690</v>
      </c>
      <c r="G1199" s="212"/>
      <c r="H1199" s="214" t="s">
        <v>21</v>
      </c>
      <c r="I1199" s="216"/>
      <c r="J1199" s="212"/>
      <c r="K1199" s="212"/>
      <c r="L1199" s="217"/>
      <c r="M1199" s="218"/>
      <c r="N1199" s="219"/>
      <c r="O1199" s="219"/>
      <c r="P1199" s="219"/>
      <c r="Q1199" s="219"/>
      <c r="R1199" s="219"/>
      <c r="S1199" s="219"/>
      <c r="T1199" s="220"/>
      <c r="AT1199" s="221" t="s">
        <v>161</v>
      </c>
      <c r="AU1199" s="221" t="s">
        <v>83</v>
      </c>
      <c r="AV1199" s="13" t="s">
        <v>81</v>
      </c>
      <c r="AW1199" s="13" t="s">
        <v>36</v>
      </c>
      <c r="AX1199" s="13" t="s">
        <v>74</v>
      </c>
      <c r="AY1199" s="221" t="s">
        <v>152</v>
      </c>
    </row>
    <row r="1200" spans="1:65" s="14" customFormat="1">
      <c r="B1200" s="222"/>
      <c r="C1200" s="223"/>
      <c r="D1200" s="213" t="s">
        <v>161</v>
      </c>
      <c r="E1200" s="224" t="s">
        <v>21</v>
      </c>
      <c r="F1200" s="225" t="s">
        <v>1696</v>
      </c>
      <c r="G1200" s="223"/>
      <c r="H1200" s="226">
        <v>1</v>
      </c>
      <c r="I1200" s="227"/>
      <c r="J1200" s="223"/>
      <c r="K1200" s="223"/>
      <c r="L1200" s="228"/>
      <c r="M1200" s="229"/>
      <c r="N1200" s="230"/>
      <c r="O1200" s="230"/>
      <c r="P1200" s="230"/>
      <c r="Q1200" s="230"/>
      <c r="R1200" s="230"/>
      <c r="S1200" s="230"/>
      <c r="T1200" s="231"/>
      <c r="AT1200" s="232" t="s">
        <v>161</v>
      </c>
      <c r="AU1200" s="232" t="s">
        <v>83</v>
      </c>
      <c r="AV1200" s="14" t="s">
        <v>83</v>
      </c>
      <c r="AW1200" s="14" t="s">
        <v>36</v>
      </c>
      <c r="AX1200" s="14" t="s">
        <v>81</v>
      </c>
      <c r="AY1200" s="232" t="s">
        <v>152</v>
      </c>
    </row>
    <row r="1201" spans="1:65" s="2" customFormat="1" ht="24" customHeight="1">
      <c r="A1201" s="37"/>
      <c r="B1201" s="38"/>
      <c r="C1201" s="244" t="s">
        <v>1697</v>
      </c>
      <c r="D1201" s="244" t="s">
        <v>365</v>
      </c>
      <c r="E1201" s="245" t="s">
        <v>1698</v>
      </c>
      <c r="F1201" s="246" t="s">
        <v>1699</v>
      </c>
      <c r="G1201" s="247" t="s">
        <v>212</v>
      </c>
      <c r="H1201" s="248">
        <v>1</v>
      </c>
      <c r="I1201" s="249"/>
      <c r="J1201" s="250">
        <f>ROUND(I1201*H1201,2)</f>
        <v>0</v>
      </c>
      <c r="K1201" s="246" t="s">
        <v>272</v>
      </c>
      <c r="L1201" s="251"/>
      <c r="M1201" s="252" t="s">
        <v>21</v>
      </c>
      <c r="N1201" s="253" t="s">
        <v>45</v>
      </c>
      <c r="O1201" s="68"/>
      <c r="P1201" s="207">
        <f>O1201*H1201</f>
        <v>0</v>
      </c>
      <c r="Q1201" s="207">
        <v>3.056E-2</v>
      </c>
      <c r="R1201" s="207">
        <f>Q1201*H1201</f>
        <v>3.056E-2</v>
      </c>
      <c r="S1201" s="207">
        <v>0</v>
      </c>
      <c r="T1201" s="208">
        <f>S1201*H1201</f>
        <v>0</v>
      </c>
      <c r="U1201" s="37"/>
      <c r="V1201" s="37"/>
      <c r="W1201" s="37"/>
      <c r="X1201" s="37"/>
      <c r="Y1201" s="37"/>
      <c r="Z1201" s="37"/>
      <c r="AA1201" s="37"/>
      <c r="AB1201" s="37"/>
      <c r="AC1201" s="37"/>
      <c r="AD1201" s="37"/>
      <c r="AE1201" s="37"/>
      <c r="AR1201" s="209" t="s">
        <v>353</v>
      </c>
      <c r="AT1201" s="209" t="s">
        <v>365</v>
      </c>
      <c r="AU1201" s="209" t="s">
        <v>83</v>
      </c>
      <c r="AY1201" s="19" t="s">
        <v>152</v>
      </c>
      <c r="BE1201" s="210">
        <f>IF(N1201="základní",J1201,0)</f>
        <v>0</v>
      </c>
      <c r="BF1201" s="210">
        <f>IF(N1201="snížená",J1201,0)</f>
        <v>0</v>
      </c>
      <c r="BG1201" s="210">
        <f>IF(N1201="zákl. přenesená",J1201,0)</f>
        <v>0</v>
      </c>
      <c r="BH1201" s="210">
        <f>IF(N1201="sníž. přenesená",J1201,0)</f>
        <v>0</v>
      </c>
      <c r="BI1201" s="210">
        <f>IF(N1201="nulová",J1201,0)</f>
        <v>0</v>
      </c>
      <c r="BJ1201" s="19" t="s">
        <v>81</v>
      </c>
      <c r="BK1201" s="210">
        <f>ROUND(I1201*H1201,2)</f>
        <v>0</v>
      </c>
      <c r="BL1201" s="19" t="s">
        <v>259</v>
      </c>
      <c r="BM1201" s="209" t="s">
        <v>1700</v>
      </c>
    </row>
    <row r="1202" spans="1:65" s="13" customFormat="1">
      <c r="B1202" s="211"/>
      <c r="C1202" s="212"/>
      <c r="D1202" s="213" t="s">
        <v>161</v>
      </c>
      <c r="E1202" s="214" t="s">
        <v>21</v>
      </c>
      <c r="F1202" s="215" t="s">
        <v>1690</v>
      </c>
      <c r="G1202" s="212"/>
      <c r="H1202" s="214" t="s">
        <v>21</v>
      </c>
      <c r="I1202" s="216"/>
      <c r="J1202" s="212"/>
      <c r="K1202" s="212"/>
      <c r="L1202" s="217"/>
      <c r="M1202" s="218"/>
      <c r="N1202" s="219"/>
      <c r="O1202" s="219"/>
      <c r="P1202" s="219"/>
      <c r="Q1202" s="219"/>
      <c r="R1202" s="219"/>
      <c r="S1202" s="219"/>
      <c r="T1202" s="220"/>
      <c r="AT1202" s="221" t="s">
        <v>161</v>
      </c>
      <c r="AU1202" s="221" t="s">
        <v>83</v>
      </c>
      <c r="AV1202" s="13" t="s">
        <v>81</v>
      </c>
      <c r="AW1202" s="13" t="s">
        <v>36</v>
      </c>
      <c r="AX1202" s="13" t="s">
        <v>74</v>
      </c>
      <c r="AY1202" s="221" t="s">
        <v>152</v>
      </c>
    </row>
    <row r="1203" spans="1:65" s="14" customFormat="1">
      <c r="B1203" s="222"/>
      <c r="C1203" s="223"/>
      <c r="D1203" s="213" t="s">
        <v>161</v>
      </c>
      <c r="E1203" s="224" t="s">
        <v>21</v>
      </c>
      <c r="F1203" s="225" t="s">
        <v>1696</v>
      </c>
      <c r="G1203" s="223"/>
      <c r="H1203" s="226">
        <v>1</v>
      </c>
      <c r="I1203" s="227"/>
      <c r="J1203" s="223"/>
      <c r="K1203" s="223"/>
      <c r="L1203" s="228"/>
      <c r="M1203" s="229"/>
      <c r="N1203" s="230"/>
      <c r="O1203" s="230"/>
      <c r="P1203" s="230"/>
      <c r="Q1203" s="230"/>
      <c r="R1203" s="230"/>
      <c r="S1203" s="230"/>
      <c r="T1203" s="231"/>
      <c r="AT1203" s="232" t="s">
        <v>161</v>
      </c>
      <c r="AU1203" s="232" t="s">
        <v>83</v>
      </c>
      <c r="AV1203" s="14" t="s">
        <v>83</v>
      </c>
      <c r="AW1203" s="14" t="s">
        <v>36</v>
      </c>
      <c r="AX1203" s="14" t="s">
        <v>81</v>
      </c>
      <c r="AY1203" s="232" t="s">
        <v>152</v>
      </c>
    </row>
    <row r="1204" spans="1:65" s="2" customFormat="1" ht="24" customHeight="1">
      <c r="A1204" s="37"/>
      <c r="B1204" s="38"/>
      <c r="C1204" s="244" t="s">
        <v>1701</v>
      </c>
      <c r="D1204" s="244" t="s">
        <v>365</v>
      </c>
      <c r="E1204" s="245" t="s">
        <v>1702</v>
      </c>
      <c r="F1204" s="246" t="s">
        <v>1703</v>
      </c>
      <c r="G1204" s="247" t="s">
        <v>212</v>
      </c>
      <c r="H1204" s="248">
        <v>4</v>
      </c>
      <c r="I1204" s="249"/>
      <c r="J1204" s="250">
        <f>ROUND(I1204*H1204,2)</f>
        <v>0</v>
      </c>
      <c r="K1204" s="246" t="s">
        <v>272</v>
      </c>
      <c r="L1204" s="251"/>
      <c r="M1204" s="252" t="s">
        <v>21</v>
      </c>
      <c r="N1204" s="253" t="s">
        <v>45</v>
      </c>
      <c r="O1204" s="68"/>
      <c r="P1204" s="207">
        <f>O1204*H1204</f>
        <v>0</v>
      </c>
      <c r="Q1204" s="207">
        <v>3.056E-2</v>
      </c>
      <c r="R1204" s="207">
        <f>Q1204*H1204</f>
        <v>0.12224</v>
      </c>
      <c r="S1204" s="207">
        <v>0</v>
      </c>
      <c r="T1204" s="208">
        <f>S1204*H1204</f>
        <v>0</v>
      </c>
      <c r="U1204" s="37"/>
      <c r="V1204" s="37"/>
      <c r="W1204" s="37"/>
      <c r="X1204" s="37"/>
      <c r="Y1204" s="37"/>
      <c r="Z1204" s="37"/>
      <c r="AA1204" s="37"/>
      <c r="AB1204" s="37"/>
      <c r="AC1204" s="37"/>
      <c r="AD1204" s="37"/>
      <c r="AE1204" s="37"/>
      <c r="AR1204" s="209" t="s">
        <v>353</v>
      </c>
      <c r="AT1204" s="209" t="s">
        <v>365</v>
      </c>
      <c r="AU1204" s="209" t="s">
        <v>83</v>
      </c>
      <c r="AY1204" s="19" t="s">
        <v>152</v>
      </c>
      <c r="BE1204" s="210">
        <f>IF(N1204="základní",J1204,0)</f>
        <v>0</v>
      </c>
      <c r="BF1204" s="210">
        <f>IF(N1204="snížená",J1204,0)</f>
        <v>0</v>
      </c>
      <c r="BG1204" s="210">
        <f>IF(N1204="zákl. přenesená",J1204,0)</f>
        <v>0</v>
      </c>
      <c r="BH1204" s="210">
        <f>IF(N1204="sníž. přenesená",J1204,0)</f>
        <v>0</v>
      </c>
      <c r="BI1204" s="210">
        <f>IF(N1204="nulová",J1204,0)</f>
        <v>0</v>
      </c>
      <c r="BJ1204" s="19" t="s">
        <v>81</v>
      </c>
      <c r="BK1204" s="210">
        <f>ROUND(I1204*H1204,2)</f>
        <v>0</v>
      </c>
      <c r="BL1204" s="19" t="s">
        <v>259</v>
      </c>
      <c r="BM1204" s="209" t="s">
        <v>1704</v>
      </c>
    </row>
    <row r="1205" spans="1:65" s="13" customFormat="1">
      <c r="B1205" s="211"/>
      <c r="C1205" s="212"/>
      <c r="D1205" s="213" t="s">
        <v>161</v>
      </c>
      <c r="E1205" s="214" t="s">
        <v>21</v>
      </c>
      <c r="F1205" s="215" t="s">
        <v>1690</v>
      </c>
      <c r="G1205" s="212"/>
      <c r="H1205" s="214" t="s">
        <v>21</v>
      </c>
      <c r="I1205" s="216"/>
      <c r="J1205" s="212"/>
      <c r="K1205" s="212"/>
      <c r="L1205" s="217"/>
      <c r="M1205" s="218"/>
      <c r="N1205" s="219"/>
      <c r="O1205" s="219"/>
      <c r="P1205" s="219"/>
      <c r="Q1205" s="219"/>
      <c r="R1205" s="219"/>
      <c r="S1205" s="219"/>
      <c r="T1205" s="220"/>
      <c r="AT1205" s="221" t="s">
        <v>161</v>
      </c>
      <c r="AU1205" s="221" t="s">
        <v>83</v>
      </c>
      <c r="AV1205" s="13" t="s">
        <v>81</v>
      </c>
      <c r="AW1205" s="13" t="s">
        <v>36</v>
      </c>
      <c r="AX1205" s="13" t="s">
        <v>74</v>
      </c>
      <c r="AY1205" s="221" t="s">
        <v>152</v>
      </c>
    </row>
    <row r="1206" spans="1:65" s="14" customFormat="1">
      <c r="B1206" s="222"/>
      <c r="C1206" s="223"/>
      <c r="D1206" s="213" t="s">
        <v>161</v>
      </c>
      <c r="E1206" s="224" t="s">
        <v>21</v>
      </c>
      <c r="F1206" s="225" t="s">
        <v>1705</v>
      </c>
      <c r="G1206" s="223"/>
      <c r="H1206" s="226">
        <v>4</v>
      </c>
      <c r="I1206" s="227"/>
      <c r="J1206" s="223"/>
      <c r="K1206" s="223"/>
      <c r="L1206" s="228"/>
      <c r="M1206" s="229"/>
      <c r="N1206" s="230"/>
      <c r="O1206" s="230"/>
      <c r="P1206" s="230"/>
      <c r="Q1206" s="230"/>
      <c r="R1206" s="230"/>
      <c r="S1206" s="230"/>
      <c r="T1206" s="231"/>
      <c r="AT1206" s="232" t="s">
        <v>161</v>
      </c>
      <c r="AU1206" s="232" t="s">
        <v>83</v>
      </c>
      <c r="AV1206" s="14" t="s">
        <v>83</v>
      </c>
      <c r="AW1206" s="14" t="s">
        <v>36</v>
      </c>
      <c r="AX1206" s="14" t="s">
        <v>81</v>
      </c>
      <c r="AY1206" s="232" t="s">
        <v>152</v>
      </c>
    </row>
    <row r="1207" spans="1:65" s="2" customFormat="1" ht="36" customHeight="1">
      <c r="A1207" s="37"/>
      <c r="B1207" s="38"/>
      <c r="C1207" s="198" t="s">
        <v>1706</v>
      </c>
      <c r="D1207" s="198" t="s">
        <v>154</v>
      </c>
      <c r="E1207" s="199" t="s">
        <v>1707</v>
      </c>
      <c r="F1207" s="200" t="s">
        <v>1708</v>
      </c>
      <c r="G1207" s="201" t="s">
        <v>212</v>
      </c>
      <c r="H1207" s="202">
        <v>6</v>
      </c>
      <c r="I1207" s="203"/>
      <c r="J1207" s="204">
        <f>ROUND(I1207*H1207,2)</f>
        <v>0</v>
      </c>
      <c r="K1207" s="200" t="s">
        <v>158</v>
      </c>
      <c r="L1207" s="42"/>
      <c r="M1207" s="205" t="s">
        <v>21</v>
      </c>
      <c r="N1207" s="206" t="s">
        <v>45</v>
      </c>
      <c r="O1207" s="68"/>
      <c r="P1207" s="207">
        <f>O1207*H1207</f>
        <v>0</v>
      </c>
      <c r="Q1207" s="207">
        <v>0</v>
      </c>
      <c r="R1207" s="207">
        <f>Q1207*H1207</f>
        <v>0</v>
      </c>
      <c r="S1207" s="207">
        <v>0</v>
      </c>
      <c r="T1207" s="208">
        <f>S1207*H1207</f>
        <v>0</v>
      </c>
      <c r="U1207" s="37"/>
      <c r="V1207" s="37"/>
      <c r="W1207" s="37"/>
      <c r="X1207" s="37"/>
      <c r="Y1207" s="37"/>
      <c r="Z1207" s="37"/>
      <c r="AA1207" s="37"/>
      <c r="AB1207" s="37"/>
      <c r="AC1207" s="37"/>
      <c r="AD1207" s="37"/>
      <c r="AE1207" s="37"/>
      <c r="AR1207" s="209" t="s">
        <v>259</v>
      </c>
      <c r="AT1207" s="209" t="s">
        <v>154</v>
      </c>
      <c r="AU1207" s="209" t="s">
        <v>83</v>
      </c>
      <c r="AY1207" s="19" t="s">
        <v>152</v>
      </c>
      <c r="BE1207" s="210">
        <f>IF(N1207="základní",J1207,0)</f>
        <v>0</v>
      </c>
      <c r="BF1207" s="210">
        <f>IF(N1207="snížená",J1207,0)</f>
        <v>0</v>
      </c>
      <c r="BG1207" s="210">
        <f>IF(N1207="zákl. přenesená",J1207,0)</f>
        <v>0</v>
      </c>
      <c r="BH1207" s="210">
        <f>IF(N1207="sníž. přenesená",J1207,0)</f>
        <v>0</v>
      </c>
      <c r="BI1207" s="210">
        <f>IF(N1207="nulová",J1207,0)</f>
        <v>0</v>
      </c>
      <c r="BJ1207" s="19" t="s">
        <v>81</v>
      </c>
      <c r="BK1207" s="210">
        <f>ROUND(I1207*H1207,2)</f>
        <v>0</v>
      </c>
      <c r="BL1207" s="19" t="s">
        <v>259</v>
      </c>
      <c r="BM1207" s="209" t="s">
        <v>1709</v>
      </c>
    </row>
    <row r="1208" spans="1:65" s="13" customFormat="1">
      <c r="B1208" s="211"/>
      <c r="C1208" s="212"/>
      <c r="D1208" s="213" t="s">
        <v>161</v>
      </c>
      <c r="E1208" s="214" t="s">
        <v>21</v>
      </c>
      <c r="F1208" s="215" t="s">
        <v>1710</v>
      </c>
      <c r="G1208" s="212"/>
      <c r="H1208" s="214" t="s">
        <v>21</v>
      </c>
      <c r="I1208" s="216"/>
      <c r="J1208" s="212"/>
      <c r="K1208" s="212"/>
      <c r="L1208" s="217"/>
      <c r="M1208" s="218"/>
      <c r="N1208" s="219"/>
      <c r="O1208" s="219"/>
      <c r="P1208" s="219"/>
      <c r="Q1208" s="219"/>
      <c r="R1208" s="219"/>
      <c r="S1208" s="219"/>
      <c r="T1208" s="220"/>
      <c r="AT1208" s="221" t="s">
        <v>161</v>
      </c>
      <c r="AU1208" s="221" t="s">
        <v>83</v>
      </c>
      <c r="AV1208" s="13" t="s">
        <v>81</v>
      </c>
      <c r="AW1208" s="13" t="s">
        <v>36</v>
      </c>
      <c r="AX1208" s="13" t="s">
        <v>74</v>
      </c>
      <c r="AY1208" s="221" t="s">
        <v>152</v>
      </c>
    </row>
    <row r="1209" spans="1:65" s="14" customFormat="1">
      <c r="B1209" s="222"/>
      <c r="C1209" s="223"/>
      <c r="D1209" s="213" t="s">
        <v>161</v>
      </c>
      <c r="E1209" s="224" t="s">
        <v>21</v>
      </c>
      <c r="F1209" s="225" t="s">
        <v>1711</v>
      </c>
      <c r="G1209" s="223"/>
      <c r="H1209" s="226">
        <v>3</v>
      </c>
      <c r="I1209" s="227"/>
      <c r="J1209" s="223"/>
      <c r="K1209" s="223"/>
      <c r="L1209" s="228"/>
      <c r="M1209" s="229"/>
      <c r="N1209" s="230"/>
      <c r="O1209" s="230"/>
      <c r="P1209" s="230"/>
      <c r="Q1209" s="230"/>
      <c r="R1209" s="230"/>
      <c r="S1209" s="230"/>
      <c r="T1209" s="231"/>
      <c r="AT1209" s="232" t="s">
        <v>161</v>
      </c>
      <c r="AU1209" s="232" t="s">
        <v>83</v>
      </c>
      <c r="AV1209" s="14" t="s">
        <v>83</v>
      </c>
      <c r="AW1209" s="14" t="s">
        <v>36</v>
      </c>
      <c r="AX1209" s="14" t="s">
        <v>74</v>
      </c>
      <c r="AY1209" s="232" t="s">
        <v>152</v>
      </c>
    </row>
    <row r="1210" spans="1:65" s="14" customFormat="1">
      <c r="B1210" s="222"/>
      <c r="C1210" s="223"/>
      <c r="D1210" s="213" t="s">
        <v>161</v>
      </c>
      <c r="E1210" s="224" t="s">
        <v>21</v>
      </c>
      <c r="F1210" s="225" t="s">
        <v>1712</v>
      </c>
      <c r="G1210" s="223"/>
      <c r="H1210" s="226">
        <v>3</v>
      </c>
      <c r="I1210" s="227"/>
      <c r="J1210" s="223"/>
      <c r="K1210" s="223"/>
      <c r="L1210" s="228"/>
      <c r="M1210" s="229"/>
      <c r="N1210" s="230"/>
      <c r="O1210" s="230"/>
      <c r="P1210" s="230"/>
      <c r="Q1210" s="230"/>
      <c r="R1210" s="230"/>
      <c r="S1210" s="230"/>
      <c r="T1210" s="231"/>
      <c r="AT1210" s="232" t="s">
        <v>161</v>
      </c>
      <c r="AU1210" s="232" t="s">
        <v>83</v>
      </c>
      <c r="AV1210" s="14" t="s">
        <v>83</v>
      </c>
      <c r="AW1210" s="14" t="s">
        <v>36</v>
      </c>
      <c r="AX1210" s="14" t="s">
        <v>74</v>
      </c>
      <c r="AY1210" s="232" t="s">
        <v>152</v>
      </c>
    </row>
    <row r="1211" spans="1:65" s="15" customFormat="1">
      <c r="B1211" s="233"/>
      <c r="C1211" s="234"/>
      <c r="D1211" s="213" t="s">
        <v>161</v>
      </c>
      <c r="E1211" s="235" t="s">
        <v>21</v>
      </c>
      <c r="F1211" s="236" t="s">
        <v>184</v>
      </c>
      <c r="G1211" s="234"/>
      <c r="H1211" s="237">
        <v>6</v>
      </c>
      <c r="I1211" s="238"/>
      <c r="J1211" s="234"/>
      <c r="K1211" s="234"/>
      <c r="L1211" s="239"/>
      <c r="M1211" s="240"/>
      <c r="N1211" s="241"/>
      <c r="O1211" s="241"/>
      <c r="P1211" s="241"/>
      <c r="Q1211" s="241"/>
      <c r="R1211" s="241"/>
      <c r="S1211" s="241"/>
      <c r="T1211" s="242"/>
      <c r="AT1211" s="243" t="s">
        <v>161</v>
      </c>
      <c r="AU1211" s="243" t="s">
        <v>83</v>
      </c>
      <c r="AV1211" s="15" t="s">
        <v>159</v>
      </c>
      <c r="AW1211" s="15" t="s">
        <v>36</v>
      </c>
      <c r="AX1211" s="15" t="s">
        <v>81</v>
      </c>
      <c r="AY1211" s="243" t="s">
        <v>152</v>
      </c>
    </row>
    <row r="1212" spans="1:65" s="2" customFormat="1" ht="24" customHeight="1">
      <c r="A1212" s="37"/>
      <c r="B1212" s="38"/>
      <c r="C1212" s="244" t="s">
        <v>1713</v>
      </c>
      <c r="D1212" s="244" t="s">
        <v>365</v>
      </c>
      <c r="E1212" s="245" t="s">
        <v>1714</v>
      </c>
      <c r="F1212" s="246" t="s">
        <v>1715</v>
      </c>
      <c r="G1212" s="247" t="s">
        <v>212</v>
      </c>
      <c r="H1212" s="248">
        <v>3</v>
      </c>
      <c r="I1212" s="249"/>
      <c r="J1212" s="250">
        <f>ROUND(I1212*H1212,2)</f>
        <v>0</v>
      </c>
      <c r="K1212" s="246" t="s">
        <v>272</v>
      </c>
      <c r="L1212" s="251"/>
      <c r="M1212" s="252" t="s">
        <v>21</v>
      </c>
      <c r="N1212" s="253" t="s">
        <v>45</v>
      </c>
      <c r="O1212" s="68"/>
      <c r="P1212" s="207">
        <f>O1212*H1212</f>
        <v>0</v>
      </c>
      <c r="Q1212" s="207">
        <v>1.55E-2</v>
      </c>
      <c r="R1212" s="207">
        <f>Q1212*H1212</f>
        <v>4.65E-2</v>
      </c>
      <c r="S1212" s="207">
        <v>0</v>
      </c>
      <c r="T1212" s="208">
        <f>S1212*H1212</f>
        <v>0</v>
      </c>
      <c r="U1212" s="37"/>
      <c r="V1212" s="37"/>
      <c r="W1212" s="37"/>
      <c r="X1212" s="37"/>
      <c r="Y1212" s="37"/>
      <c r="Z1212" s="37"/>
      <c r="AA1212" s="37"/>
      <c r="AB1212" s="37"/>
      <c r="AC1212" s="37"/>
      <c r="AD1212" s="37"/>
      <c r="AE1212" s="37"/>
      <c r="AR1212" s="209" t="s">
        <v>353</v>
      </c>
      <c r="AT1212" s="209" t="s">
        <v>365</v>
      </c>
      <c r="AU1212" s="209" t="s">
        <v>83</v>
      </c>
      <c r="AY1212" s="19" t="s">
        <v>152</v>
      </c>
      <c r="BE1212" s="210">
        <f>IF(N1212="základní",J1212,0)</f>
        <v>0</v>
      </c>
      <c r="BF1212" s="210">
        <f>IF(N1212="snížená",J1212,0)</f>
        <v>0</v>
      </c>
      <c r="BG1212" s="210">
        <f>IF(N1212="zákl. přenesená",J1212,0)</f>
        <v>0</v>
      </c>
      <c r="BH1212" s="210">
        <f>IF(N1212="sníž. přenesená",J1212,0)</f>
        <v>0</v>
      </c>
      <c r="BI1212" s="210">
        <f>IF(N1212="nulová",J1212,0)</f>
        <v>0</v>
      </c>
      <c r="BJ1212" s="19" t="s">
        <v>81</v>
      </c>
      <c r="BK1212" s="210">
        <f>ROUND(I1212*H1212,2)</f>
        <v>0</v>
      </c>
      <c r="BL1212" s="19" t="s">
        <v>259</v>
      </c>
      <c r="BM1212" s="209" t="s">
        <v>1716</v>
      </c>
    </row>
    <row r="1213" spans="1:65" s="13" customFormat="1">
      <c r="B1213" s="211"/>
      <c r="C1213" s="212"/>
      <c r="D1213" s="213" t="s">
        <v>161</v>
      </c>
      <c r="E1213" s="214" t="s">
        <v>21</v>
      </c>
      <c r="F1213" s="215" t="s">
        <v>1717</v>
      </c>
      <c r="G1213" s="212"/>
      <c r="H1213" s="214" t="s">
        <v>21</v>
      </c>
      <c r="I1213" s="216"/>
      <c r="J1213" s="212"/>
      <c r="K1213" s="212"/>
      <c r="L1213" s="217"/>
      <c r="M1213" s="218"/>
      <c r="N1213" s="219"/>
      <c r="O1213" s="219"/>
      <c r="P1213" s="219"/>
      <c r="Q1213" s="219"/>
      <c r="R1213" s="219"/>
      <c r="S1213" s="219"/>
      <c r="T1213" s="220"/>
      <c r="AT1213" s="221" t="s">
        <v>161</v>
      </c>
      <c r="AU1213" s="221" t="s">
        <v>83</v>
      </c>
      <c r="AV1213" s="13" t="s">
        <v>81</v>
      </c>
      <c r="AW1213" s="13" t="s">
        <v>36</v>
      </c>
      <c r="AX1213" s="13" t="s">
        <v>74</v>
      </c>
      <c r="AY1213" s="221" t="s">
        <v>152</v>
      </c>
    </row>
    <row r="1214" spans="1:65" s="14" customFormat="1">
      <c r="B1214" s="222"/>
      <c r="C1214" s="223"/>
      <c r="D1214" s="213" t="s">
        <v>161</v>
      </c>
      <c r="E1214" s="224" t="s">
        <v>21</v>
      </c>
      <c r="F1214" s="225" t="s">
        <v>916</v>
      </c>
      <c r="G1214" s="223"/>
      <c r="H1214" s="226">
        <v>3</v>
      </c>
      <c r="I1214" s="227"/>
      <c r="J1214" s="223"/>
      <c r="K1214" s="223"/>
      <c r="L1214" s="228"/>
      <c r="M1214" s="229"/>
      <c r="N1214" s="230"/>
      <c r="O1214" s="230"/>
      <c r="P1214" s="230"/>
      <c r="Q1214" s="230"/>
      <c r="R1214" s="230"/>
      <c r="S1214" s="230"/>
      <c r="T1214" s="231"/>
      <c r="AT1214" s="232" t="s">
        <v>161</v>
      </c>
      <c r="AU1214" s="232" t="s">
        <v>83</v>
      </c>
      <c r="AV1214" s="14" t="s">
        <v>83</v>
      </c>
      <c r="AW1214" s="14" t="s">
        <v>36</v>
      </c>
      <c r="AX1214" s="14" t="s">
        <v>81</v>
      </c>
      <c r="AY1214" s="232" t="s">
        <v>152</v>
      </c>
    </row>
    <row r="1215" spans="1:65" s="2" customFormat="1" ht="24" customHeight="1">
      <c r="A1215" s="37"/>
      <c r="B1215" s="38"/>
      <c r="C1215" s="244" t="s">
        <v>1718</v>
      </c>
      <c r="D1215" s="244" t="s">
        <v>365</v>
      </c>
      <c r="E1215" s="245" t="s">
        <v>1719</v>
      </c>
      <c r="F1215" s="246" t="s">
        <v>1720</v>
      </c>
      <c r="G1215" s="247" t="s">
        <v>212</v>
      </c>
      <c r="H1215" s="248">
        <v>3</v>
      </c>
      <c r="I1215" s="249"/>
      <c r="J1215" s="250">
        <f>ROUND(I1215*H1215,2)</f>
        <v>0</v>
      </c>
      <c r="K1215" s="246" t="s">
        <v>272</v>
      </c>
      <c r="L1215" s="251"/>
      <c r="M1215" s="252" t="s">
        <v>21</v>
      </c>
      <c r="N1215" s="253" t="s">
        <v>45</v>
      </c>
      <c r="O1215" s="68"/>
      <c r="P1215" s="207">
        <f>O1215*H1215</f>
        <v>0</v>
      </c>
      <c r="Q1215" s="207">
        <v>1.55E-2</v>
      </c>
      <c r="R1215" s="207">
        <f>Q1215*H1215</f>
        <v>4.65E-2</v>
      </c>
      <c r="S1215" s="207">
        <v>0</v>
      </c>
      <c r="T1215" s="208">
        <f>S1215*H1215</f>
        <v>0</v>
      </c>
      <c r="U1215" s="37"/>
      <c r="V1215" s="37"/>
      <c r="W1215" s="37"/>
      <c r="X1215" s="37"/>
      <c r="Y1215" s="37"/>
      <c r="Z1215" s="37"/>
      <c r="AA1215" s="37"/>
      <c r="AB1215" s="37"/>
      <c r="AC1215" s="37"/>
      <c r="AD1215" s="37"/>
      <c r="AE1215" s="37"/>
      <c r="AR1215" s="209" t="s">
        <v>353</v>
      </c>
      <c r="AT1215" s="209" t="s">
        <v>365</v>
      </c>
      <c r="AU1215" s="209" t="s">
        <v>83</v>
      </c>
      <c r="AY1215" s="19" t="s">
        <v>152</v>
      </c>
      <c r="BE1215" s="210">
        <f>IF(N1215="základní",J1215,0)</f>
        <v>0</v>
      </c>
      <c r="BF1215" s="210">
        <f>IF(N1215="snížená",J1215,0)</f>
        <v>0</v>
      </c>
      <c r="BG1215" s="210">
        <f>IF(N1215="zákl. přenesená",J1215,0)</f>
        <v>0</v>
      </c>
      <c r="BH1215" s="210">
        <f>IF(N1215="sníž. přenesená",J1215,0)</f>
        <v>0</v>
      </c>
      <c r="BI1215" s="210">
        <f>IF(N1215="nulová",J1215,0)</f>
        <v>0</v>
      </c>
      <c r="BJ1215" s="19" t="s">
        <v>81</v>
      </c>
      <c r="BK1215" s="210">
        <f>ROUND(I1215*H1215,2)</f>
        <v>0</v>
      </c>
      <c r="BL1215" s="19" t="s">
        <v>259</v>
      </c>
      <c r="BM1215" s="209" t="s">
        <v>1721</v>
      </c>
    </row>
    <row r="1216" spans="1:65" s="13" customFormat="1">
      <c r="B1216" s="211"/>
      <c r="C1216" s="212"/>
      <c r="D1216" s="213" t="s">
        <v>161</v>
      </c>
      <c r="E1216" s="214" t="s">
        <v>21</v>
      </c>
      <c r="F1216" s="215" t="s">
        <v>1717</v>
      </c>
      <c r="G1216" s="212"/>
      <c r="H1216" s="214" t="s">
        <v>21</v>
      </c>
      <c r="I1216" s="216"/>
      <c r="J1216" s="212"/>
      <c r="K1216" s="212"/>
      <c r="L1216" s="217"/>
      <c r="M1216" s="218"/>
      <c r="N1216" s="219"/>
      <c r="O1216" s="219"/>
      <c r="P1216" s="219"/>
      <c r="Q1216" s="219"/>
      <c r="R1216" s="219"/>
      <c r="S1216" s="219"/>
      <c r="T1216" s="220"/>
      <c r="AT1216" s="221" t="s">
        <v>161</v>
      </c>
      <c r="AU1216" s="221" t="s">
        <v>83</v>
      </c>
      <c r="AV1216" s="13" t="s">
        <v>81</v>
      </c>
      <c r="AW1216" s="13" t="s">
        <v>36</v>
      </c>
      <c r="AX1216" s="13" t="s">
        <v>74</v>
      </c>
      <c r="AY1216" s="221" t="s">
        <v>152</v>
      </c>
    </row>
    <row r="1217" spans="1:65" s="14" customFormat="1">
      <c r="B1217" s="222"/>
      <c r="C1217" s="223"/>
      <c r="D1217" s="213" t="s">
        <v>161</v>
      </c>
      <c r="E1217" s="224" t="s">
        <v>21</v>
      </c>
      <c r="F1217" s="225" t="s">
        <v>916</v>
      </c>
      <c r="G1217" s="223"/>
      <c r="H1217" s="226">
        <v>3</v>
      </c>
      <c r="I1217" s="227"/>
      <c r="J1217" s="223"/>
      <c r="K1217" s="223"/>
      <c r="L1217" s="228"/>
      <c r="M1217" s="229"/>
      <c r="N1217" s="230"/>
      <c r="O1217" s="230"/>
      <c r="P1217" s="230"/>
      <c r="Q1217" s="230"/>
      <c r="R1217" s="230"/>
      <c r="S1217" s="230"/>
      <c r="T1217" s="231"/>
      <c r="AT1217" s="232" t="s">
        <v>161</v>
      </c>
      <c r="AU1217" s="232" t="s">
        <v>83</v>
      </c>
      <c r="AV1217" s="14" t="s">
        <v>83</v>
      </c>
      <c r="AW1217" s="14" t="s">
        <v>36</v>
      </c>
      <c r="AX1217" s="14" t="s">
        <v>81</v>
      </c>
      <c r="AY1217" s="232" t="s">
        <v>152</v>
      </c>
    </row>
    <row r="1218" spans="1:65" s="2" customFormat="1" ht="36" customHeight="1">
      <c r="A1218" s="37"/>
      <c r="B1218" s="38"/>
      <c r="C1218" s="198" t="s">
        <v>1722</v>
      </c>
      <c r="D1218" s="198" t="s">
        <v>154</v>
      </c>
      <c r="E1218" s="199" t="s">
        <v>1723</v>
      </c>
      <c r="F1218" s="200" t="s">
        <v>1724</v>
      </c>
      <c r="G1218" s="201" t="s">
        <v>212</v>
      </c>
      <c r="H1218" s="202">
        <v>3</v>
      </c>
      <c r="I1218" s="203"/>
      <c r="J1218" s="204">
        <f>ROUND(I1218*H1218,2)</f>
        <v>0</v>
      </c>
      <c r="K1218" s="200" t="s">
        <v>158</v>
      </c>
      <c r="L1218" s="42"/>
      <c r="M1218" s="205" t="s">
        <v>21</v>
      </c>
      <c r="N1218" s="206" t="s">
        <v>45</v>
      </c>
      <c r="O1218" s="68"/>
      <c r="P1218" s="207">
        <f>O1218*H1218</f>
        <v>0</v>
      </c>
      <c r="Q1218" s="207">
        <v>0</v>
      </c>
      <c r="R1218" s="207">
        <f>Q1218*H1218</f>
        <v>0</v>
      </c>
      <c r="S1218" s="207">
        <v>0</v>
      </c>
      <c r="T1218" s="208">
        <f>S1218*H1218</f>
        <v>0</v>
      </c>
      <c r="U1218" s="37"/>
      <c r="V1218" s="37"/>
      <c r="W1218" s="37"/>
      <c r="X1218" s="37"/>
      <c r="Y1218" s="37"/>
      <c r="Z1218" s="37"/>
      <c r="AA1218" s="37"/>
      <c r="AB1218" s="37"/>
      <c r="AC1218" s="37"/>
      <c r="AD1218" s="37"/>
      <c r="AE1218" s="37"/>
      <c r="AR1218" s="209" t="s">
        <v>259</v>
      </c>
      <c r="AT1218" s="209" t="s">
        <v>154</v>
      </c>
      <c r="AU1218" s="209" t="s">
        <v>83</v>
      </c>
      <c r="AY1218" s="19" t="s">
        <v>152</v>
      </c>
      <c r="BE1218" s="210">
        <f>IF(N1218="základní",J1218,0)</f>
        <v>0</v>
      </c>
      <c r="BF1218" s="210">
        <f>IF(N1218="snížená",J1218,0)</f>
        <v>0</v>
      </c>
      <c r="BG1218" s="210">
        <f>IF(N1218="zákl. přenesená",J1218,0)</f>
        <v>0</v>
      </c>
      <c r="BH1218" s="210">
        <f>IF(N1218="sníž. přenesená",J1218,0)</f>
        <v>0</v>
      </c>
      <c r="BI1218" s="210">
        <f>IF(N1218="nulová",J1218,0)</f>
        <v>0</v>
      </c>
      <c r="BJ1218" s="19" t="s">
        <v>81</v>
      </c>
      <c r="BK1218" s="210">
        <f>ROUND(I1218*H1218,2)</f>
        <v>0</v>
      </c>
      <c r="BL1218" s="19" t="s">
        <v>259</v>
      </c>
      <c r="BM1218" s="209" t="s">
        <v>1725</v>
      </c>
    </row>
    <row r="1219" spans="1:65" s="13" customFormat="1">
      <c r="B1219" s="211"/>
      <c r="C1219" s="212"/>
      <c r="D1219" s="213" t="s">
        <v>161</v>
      </c>
      <c r="E1219" s="214" t="s">
        <v>21</v>
      </c>
      <c r="F1219" s="215" t="s">
        <v>1710</v>
      </c>
      <c r="G1219" s="212"/>
      <c r="H1219" s="214" t="s">
        <v>21</v>
      </c>
      <c r="I1219" s="216"/>
      <c r="J1219" s="212"/>
      <c r="K1219" s="212"/>
      <c r="L1219" s="217"/>
      <c r="M1219" s="218"/>
      <c r="N1219" s="219"/>
      <c r="O1219" s="219"/>
      <c r="P1219" s="219"/>
      <c r="Q1219" s="219"/>
      <c r="R1219" s="219"/>
      <c r="S1219" s="219"/>
      <c r="T1219" s="220"/>
      <c r="AT1219" s="221" t="s">
        <v>161</v>
      </c>
      <c r="AU1219" s="221" t="s">
        <v>83</v>
      </c>
      <c r="AV1219" s="13" t="s">
        <v>81</v>
      </c>
      <c r="AW1219" s="13" t="s">
        <v>36</v>
      </c>
      <c r="AX1219" s="13" t="s">
        <v>74</v>
      </c>
      <c r="AY1219" s="221" t="s">
        <v>152</v>
      </c>
    </row>
    <row r="1220" spans="1:65" s="14" customFormat="1">
      <c r="B1220" s="222"/>
      <c r="C1220" s="223"/>
      <c r="D1220" s="213" t="s">
        <v>161</v>
      </c>
      <c r="E1220" s="224" t="s">
        <v>21</v>
      </c>
      <c r="F1220" s="225" t="s">
        <v>1726</v>
      </c>
      <c r="G1220" s="223"/>
      <c r="H1220" s="226">
        <v>3</v>
      </c>
      <c r="I1220" s="227"/>
      <c r="J1220" s="223"/>
      <c r="K1220" s="223"/>
      <c r="L1220" s="228"/>
      <c r="M1220" s="229"/>
      <c r="N1220" s="230"/>
      <c r="O1220" s="230"/>
      <c r="P1220" s="230"/>
      <c r="Q1220" s="230"/>
      <c r="R1220" s="230"/>
      <c r="S1220" s="230"/>
      <c r="T1220" s="231"/>
      <c r="AT1220" s="232" t="s">
        <v>161</v>
      </c>
      <c r="AU1220" s="232" t="s">
        <v>83</v>
      </c>
      <c r="AV1220" s="14" t="s">
        <v>83</v>
      </c>
      <c r="AW1220" s="14" t="s">
        <v>36</v>
      </c>
      <c r="AX1220" s="14" t="s">
        <v>81</v>
      </c>
      <c r="AY1220" s="232" t="s">
        <v>152</v>
      </c>
    </row>
    <row r="1221" spans="1:65" s="2" customFormat="1" ht="24" customHeight="1">
      <c r="A1221" s="37"/>
      <c r="B1221" s="38"/>
      <c r="C1221" s="244" t="s">
        <v>1727</v>
      </c>
      <c r="D1221" s="244" t="s">
        <v>365</v>
      </c>
      <c r="E1221" s="245" t="s">
        <v>1728</v>
      </c>
      <c r="F1221" s="246" t="s">
        <v>1729</v>
      </c>
      <c r="G1221" s="247" t="s">
        <v>212</v>
      </c>
      <c r="H1221" s="248">
        <v>3</v>
      </c>
      <c r="I1221" s="249"/>
      <c r="J1221" s="250">
        <f>ROUND(I1221*H1221,2)</f>
        <v>0</v>
      </c>
      <c r="K1221" s="246" t="s">
        <v>272</v>
      </c>
      <c r="L1221" s="251"/>
      <c r="M1221" s="252" t="s">
        <v>21</v>
      </c>
      <c r="N1221" s="253" t="s">
        <v>45</v>
      </c>
      <c r="O1221" s="68"/>
      <c r="P1221" s="207">
        <f>O1221*H1221</f>
        <v>0</v>
      </c>
      <c r="Q1221" s="207">
        <v>1.7500000000000002E-2</v>
      </c>
      <c r="R1221" s="207">
        <f>Q1221*H1221</f>
        <v>5.2500000000000005E-2</v>
      </c>
      <c r="S1221" s="207">
        <v>0</v>
      </c>
      <c r="T1221" s="208">
        <f>S1221*H1221</f>
        <v>0</v>
      </c>
      <c r="U1221" s="37"/>
      <c r="V1221" s="37"/>
      <c r="W1221" s="37"/>
      <c r="X1221" s="37"/>
      <c r="Y1221" s="37"/>
      <c r="Z1221" s="37"/>
      <c r="AA1221" s="37"/>
      <c r="AB1221" s="37"/>
      <c r="AC1221" s="37"/>
      <c r="AD1221" s="37"/>
      <c r="AE1221" s="37"/>
      <c r="AR1221" s="209" t="s">
        <v>353</v>
      </c>
      <c r="AT1221" s="209" t="s">
        <v>365</v>
      </c>
      <c r="AU1221" s="209" t="s">
        <v>83</v>
      </c>
      <c r="AY1221" s="19" t="s">
        <v>152</v>
      </c>
      <c r="BE1221" s="210">
        <f>IF(N1221="základní",J1221,0)</f>
        <v>0</v>
      </c>
      <c r="BF1221" s="210">
        <f>IF(N1221="snížená",J1221,0)</f>
        <v>0</v>
      </c>
      <c r="BG1221" s="210">
        <f>IF(N1221="zákl. přenesená",J1221,0)</f>
        <v>0</v>
      </c>
      <c r="BH1221" s="210">
        <f>IF(N1221="sníž. přenesená",J1221,0)</f>
        <v>0</v>
      </c>
      <c r="BI1221" s="210">
        <f>IF(N1221="nulová",J1221,0)</f>
        <v>0</v>
      </c>
      <c r="BJ1221" s="19" t="s">
        <v>81</v>
      </c>
      <c r="BK1221" s="210">
        <f>ROUND(I1221*H1221,2)</f>
        <v>0</v>
      </c>
      <c r="BL1221" s="19" t="s">
        <v>259</v>
      </c>
      <c r="BM1221" s="209" t="s">
        <v>1730</v>
      </c>
    </row>
    <row r="1222" spans="1:65" s="13" customFormat="1">
      <c r="B1222" s="211"/>
      <c r="C1222" s="212"/>
      <c r="D1222" s="213" t="s">
        <v>161</v>
      </c>
      <c r="E1222" s="214" t="s">
        <v>21</v>
      </c>
      <c r="F1222" s="215" t="s">
        <v>1717</v>
      </c>
      <c r="G1222" s="212"/>
      <c r="H1222" s="214" t="s">
        <v>21</v>
      </c>
      <c r="I1222" s="216"/>
      <c r="J1222" s="212"/>
      <c r="K1222" s="212"/>
      <c r="L1222" s="217"/>
      <c r="M1222" s="218"/>
      <c r="N1222" s="219"/>
      <c r="O1222" s="219"/>
      <c r="P1222" s="219"/>
      <c r="Q1222" s="219"/>
      <c r="R1222" s="219"/>
      <c r="S1222" s="219"/>
      <c r="T1222" s="220"/>
      <c r="AT1222" s="221" t="s">
        <v>161</v>
      </c>
      <c r="AU1222" s="221" t="s">
        <v>83</v>
      </c>
      <c r="AV1222" s="13" t="s">
        <v>81</v>
      </c>
      <c r="AW1222" s="13" t="s">
        <v>36</v>
      </c>
      <c r="AX1222" s="13" t="s">
        <v>74</v>
      </c>
      <c r="AY1222" s="221" t="s">
        <v>152</v>
      </c>
    </row>
    <row r="1223" spans="1:65" s="14" customFormat="1">
      <c r="B1223" s="222"/>
      <c r="C1223" s="223"/>
      <c r="D1223" s="213" t="s">
        <v>161</v>
      </c>
      <c r="E1223" s="224" t="s">
        <v>21</v>
      </c>
      <c r="F1223" s="225" t="s">
        <v>916</v>
      </c>
      <c r="G1223" s="223"/>
      <c r="H1223" s="226">
        <v>3</v>
      </c>
      <c r="I1223" s="227"/>
      <c r="J1223" s="223"/>
      <c r="K1223" s="223"/>
      <c r="L1223" s="228"/>
      <c r="M1223" s="229"/>
      <c r="N1223" s="230"/>
      <c r="O1223" s="230"/>
      <c r="P1223" s="230"/>
      <c r="Q1223" s="230"/>
      <c r="R1223" s="230"/>
      <c r="S1223" s="230"/>
      <c r="T1223" s="231"/>
      <c r="AT1223" s="232" t="s">
        <v>161</v>
      </c>
      <c r="AU1223" s="232" t="s">
        <v>83</v>
      </c>
      <c r="AV1223" s="14" t="s">
        <v>83</v>
      </c>
      <c r="AW1223" s="14" t="s">
        <v>36</v>
      </c>
      <c r="AX1223" s="14" t="s">
        <v>81</v>
      </c>
      <c r="AY1223" s="232" t="s">
        <v>152</v>
      </c>
    </row>
    <row r="1224" spans="1:65" s="2" customFormat="1" ht="36" customHeight="1">
      <c r="A1224" s="37"/>
      <c r="B1224" s="38"/>
      <c r="C1224" s="198" t="s">
        <v>1731</v>
      </c>
      <c r="D1224" s="198" t="s">
        <v>154</v>
      </c>
      <c r="E1224" s="199" t="s">
        <v>1732</v>
      </c>
      <c r="F1224" s="200" t="s">
        <v>1733</v>
      </c>
      <c r="G1224" s="201" t="s">
        <v>212</v>
      </c>
      <c r="H1224" s="202">
        <v>1</v>
      </c>
      <c r="I1224" s="203"/>
      <c r="J1224" s="204">
        <f>ROUND(I1224*H1224,2)</f>
        <v>0</v>
      </c>
      <c r="K1224" s="200" t="s">
        <v>158</v>
      </c>
      <c r="L1224" s="42"/>
      <c r="M1224" s="205" t="s">
        <v>21</v>
      </c>
      <c r="N1224" s="206" t="s">
        <v>45</v>
      </c>
      <c r="O1224" s="68"/>
      <c r="P1224" s="207">
        <f>O1224*H1224</f>
        <v>0</v>
      </c>
      <c r="Q1224" s="207">
        <v>0</v>
      </c>
      <c r="R1224" s="207">
        <f>Q1224*H1224</f>
        <v>0</v>
      </c>
      <c r="S1224" s="207">
        <v>0</v>
      </c>
      <c r="T1224" s="208">
        <f>S1224*H1224</f>
        <v>0</v>
      </c>
      <c r="U1224" s="37"/>
      <c r="V1224" s="37"/>
      <c r="W1224" s="37"/>
      <c r="X1224" s="37"/>
      <c r="Y1224" s="37"/>
      <c r="Z1224" s="37"/>
      <c r="AA1224" s="37"/>
      <c r="AB1224" s="37"/>
      <c r="AC1224" s="37"/>
      <c r="AD1224" s="37"/>
      <c r="AE1224" s="37"/>
      <c r="AR1224" s="209" t="s">
        <v>259</v>
      </c>
      <c r="AT1224" s="209" t="s">
        <v>154</v>
      </c>
      <c r="AU1224" s="209" t="s">
        <v>83</v>
      </c>
      <c r="AY1224" s="19" t="s">
        <v>152</v>
      </c>
      <c r="BE1224" s="210">
        <f>IF(N1224="základní",J1224,0)</f>
        <v>0</v>
      </c>
      <c r="BF1224" s="210">
        <f>IF(N1224="snížená",J1224,0)</f>
        <v>0</v>
      </c>
      <c r="BG1224" s="210">
        <f>IF(N1224="zákl. přenesená",J1224,0)</f>
        <v>0</v>
      </c>
      <c r="BH1224" s="210">
        <f>IF(N1224="sníž. přenesená",J1224,0)</f>
        <v>0</v>
      </c>
      <c r="BI1224" s="210">
        <f>IF(N1224="nulová",J1224,0)</f>
        <v>0</v>
      </c>
      <c r="BJ1224" s="19" t="s">
        <v>81</v>
      </c>
      <c r="BK1224" s="210">
        <f>ROUND(I1224*H1224,2)</f>
        <v>0</v>
      </c>
      <c r="BL1224" s="19" t="s">
        <v>259</v>
      </c>
      <c r="BM1224" s="209" t="s">
        <v>1734</v>
      </c>
    </row>
    <row r="1225" spans="1:65" s="13" customFormat="1">
      <c r="B1225" s="211"/>
      <c r="C1225" s="212"/>
      <c r="D1225" s="213" t="s">
        <v>161</v>
      </c>
      <c r="E1225" s="214" t="s">
        <v>21</v>
      </c>
      <c r="F1225" s="215" t="s">
        <v>1710</v>
      </c>
      <c r="G1225" s="212"/>
      <c r="H1225" s="214" t="s">
        <v>21</v>
      </c>
      <c r="I1225" s="216"/>
      <c r="J1225" s="212"/>
      <c r="K1225" s="212"/>
      <c r="L1225" s="217"/>
      <c r="M1225" s="218"/>
      <c r="N1225" s="219"/>
      <c r="O1225" s="219"/>
      <c r="P1225" s="219"/>
      <c r="Q1225" s="219"/>
      <c r="R1225" s="219"/>
      <c r="S1225" s="219"/>
      <c r="T1225" s="220"/>
      <c r="AT1225" s="221" t="s">
        <v>161</v>
      </c>
      <c r="AU1225" s="221" t="s">
        <v>83</v>
      </c>
      <c r="AV1225" s="13" t="s">
        <v>81</v>
      </c>
      <c r="AW1225" s="13" t="s">
        <v>36</v>
      </c>
      <c r="AX1225" s="13" t="s">
        <v>74</v>
      </c>
      <c r="AY1225" s="221" t="s">
        <v>152</v>
      </c>
    </row>
    <row r="1226" spans="1:65" s="14" customFormat="1">
      <c r="B1226" s="222"/>
      <c r="C1226" s="223"/>
      <c r="D1226" s="213" t="s">
        <v>161</v>
      </c>
      <c r="E1226" s="224" t="s">
        <v>21</v>
      </c>
      <c r="F1226" s="225" t="s">
        <v>1735</v>
      </c>
      <c r="G1226" s="223"/>
      <c r="H1226" s="226">
        <v>1</v>
      </c>
      <c r="I1226" s="227"/>
      <c r="J1226" s="223"/>
      <c r="K1226" s="223"/>
      <c r="L1226" s="228"/>
      <c r="M1226" s="229"/>
      <c r="N1226" s="230"/>
      <c r="O1226" s="230"/>
      <c r="P1226" s="230"/>
      <c r="Q1226" s="230"/>
      <c r="R1226" s="230"/>
      <c r="S1226" s="230"/>
      <c r="T1226" s="231"/>
      <c r="AT1226" s="232" t="s">
        <v>161</v>
      </c>
      <c r="AU1226" s="232" t="s">
        <v>83</v>
      </c>
      <c r="AV1226" s="14" t="s">
        <v>83</v>
      </c>
      <c r="AW1226" s="14" t="s">
        <v>36</v>
      </c>
      <c r="AX1226" s="14" t="s">
        <v>81</v>
      </c>
      <c r="AY1226" s="232" t="s">
        <v>152</v>
      </c>
    </row>
    <row r="1227" spans="1:65" s="2" customFormat="1" ht="24" customHeight="1">
      <c r="A1227" s="37"/>
      <c r="B1227" s="38"/>
      <c r="C1227" s="244" t="s">
        <v>1736</v>
      </c>
      <c r="D1227" s="244" t="s">
        <v>365</v>
      </c>
      <c r="E1227" s="245" t="s">
        <v>1737</v>
      </c>
      <c r="F1227" s="246" t="s">
        <v>1738</v>
      </c>
      <c r="G1227" s="247" t="s">
        <v>212</v>
      </c>
      <c r="H1227" s="248">
        <v>1</v>
      </c>
      <c r="I1227" s="249"/>
      <c r="J1227" s="250">
        <f>ROUND(I1227*H1227,2)</f>
        <v>0</v>
      </c>
      <c r="K1227" s="246" t="s">
        <v>272</v>
      </c>
      <c r="L1227" s="251"/>
      <c r="M1227" s="252" t="s">
        <v>21</v>
      </c>
      <c r="N1227" s="253" t="s">
        <v>45</v>
      </c>
      <c r="O1227" s="68"/>
      <c r="P1227" s="207">
        <f>O1227*H1227</f>
        <v>0</v>
      </c>
      <c r="Q1227" s="207">
        <v>4.2999999999999997E-2</v>
      </c>
      <c r="R1227" s="207">
        <f>Q1227*H1227</f>
        <v>4.2999999999999997E-2</v>
      </c>
      <c r="S1227" s="207">
        <v>0</v>
      </c>
      <c r="T1227" s="208">
        <f>S1227*H1227</f>
        <v>0</v>
      </c>
      <c r="U1227" s="37"/>
      <c r="V1227" s="37"/>
      <c r="W1227" s="37"/>
      <c r="X1227" s="37"/>
      <c r="Y1227" s="37"/>
      <c r="Z1227" s="37"/>
      <c r="AA1227" s="37"/>
      <c r="AB1227" s="37"/>
      <c r="AC1227" s="37"/>
      <c r="AD1227" s="37"/>
      <c r="AE1227" s="37"/>
      <c r="AR1227" s="209" t="s">
        <v>353</v>
      </c>
      <c r="AT1227" s="209" t="s">
        <v>365</v>
      </c>
      <c r="AU1227" s="209" t="s">
        <v>83</v>
      </c>
      <c r="AY1227" s="19" t="s">
        <v>152</v>
      </c>
      <c r="BE1227" s="210">
        <f>IF(N1227="základní",J1227,0)</f>
        <v>0</v>
      </c>
      <c r="BF1227" s="210">
        <f>IF(N1227="snížená",J1227,0)</f>
        <v>0</v>
      </c>
      <c r="BG1227" s="210">
        <f>IF(N1227="zákl. přenesená",J1227,0)</f>
        <v>0</v>
      </c>
      <c r="BH1227" s="210">
        <f>IF(N1227="sníž. přenesená",J1227,0)</f>
        <v>0</v>
      </c>
      <c r="BI1227" s="210">
        <f>IF(N1227="nulová",J1227,0)</f>
        <v>0</v>
      </c>
      <c r="BJ1227" s="19" t="s">
        <v>81</v>
      </c>
      <c r="BK1227" s="210">
        <f>ROUND(I1227*H1227,2)</f>
        <v>0</v>
      </c>
      <c r="BL1227" s="19" t="s">
        <v>259</v>
      </c>
      <c r="BM1227" s="209" t="s">
        <v>1739</v>
      </c>
    </row>
    <row r="1228" spans="1:65" s="13" customFormat="1">
      <c r="B1228" s="211"/>
      <c r="C1228" s="212"/>
      <c r="D1228" s="213" t="s">
        <v>161</v>
      </c>
      <c r="E1228" s="214" t="s">
        <v>21</v>
      </c>
      <c r="F1228" s="215" t="s">
        <v>1740</v>
      </c>
      <c r="G1228" s="212"/>
      <c r="H1228" s="214" t="s">
        <v>21</v>
      </c>
      <c r="I1228" s="216"/>
      <c r="J1228" s="212"/>
      <c r="K1228" s="212"/>
      <c r="L1228" s="217"/>
      <c r="M1228" s="218"/>
      <c r="N1228" s="219"/>
      <c r="O1228" s="219"/>
      <c r="P1228" s="219"/>
      <c r="Q1228" s="219"/>
      <c r="R1228" s="219"/>
      <c r="S1228" s="219"/>
      <c r="T1228" s="220"/>
      <c r="AT1228" s="221" t="s">
        <v>161</v>
      </c>
      <c r="AU1228" s="221" t="s">
        <v>83</v>
      </c>
      <c r="AV1228" s="13" t="s">
        <v>81</v>
      </c>
      <c r="AW1228" s="13" t="s">
        <v>36</v>
      </c>
      <c r="AX1228" s="13" t="s">
        <v>74</v>
      </c>
      <c r="AY1228" s="221" t="s">
        <v>152</v>
      </c>
    </row>
    <row r="1229" spans="1:65" s="14" customFormat="1">
      <c r="B1229" s="222"/>
      <c r="C1229" s="223"/>
      <c r="D1229" s="213" t="s">
        <v>161</v>
      </c>
      <c r="E1229" s="224" t="s">
        <v>21</v>
      </c>
      <c r="F1229" s="225" t="s">
        <v>911</v>
      </c>
      <c r="G1229" s="223"/>
      <c r="H1229" s="226">
        <v>1</v>
      </c>
      <c r="I1229" s="227"/>
      <c r="J1229" s="223"/>
      <c r="K1229" s="223"/>
      <c r="L1229" s="228"/>
      <c r="M1229" s="229"/>
      <c r="N1229" s="230"/>
      <c r="O1229" s="230"/>
      <c r="P1229" s="230"/>
      <c r="Q1229" s="230"/>
      <c r="R1229" s="230"/>
      <c r="S1229" s="230"/>
      <c r="T1229" s="231"/>
      <c r="AT1229" s="232" t="s">
        <v>161</v>
      </c>
      <c r="AU1229" s="232" t="s">
        <v>83</v>
      </c>
      <c r="AV1229" s="14" t="s">
        <v>83</v>
      </c>
      <c r="AW1229" s="14" t="s">
        <v>36</v>
      </c>
      <c r="AX1229" s="14" t="s">
        <v>81</v>
      </c>
      <c r="AY1229" s="232" t="s">
        <v>152</v>
      </c>
    </row>
    <row r="1230" spans="1:65" s="2" customFormat="1" ht="36" customHeight="1">
      <c r="A1230" s="37"/>
      <c r="B1230" s="38"/>
      <c r="C1230" s="198" t="s">
        <v>1741</v>
      </c>
      <c r="D1230" s="198" t="s">
        <v>154</v>
      </c>
      <c r="E1230" s="199" t="s">
        <v>1742</v>
      </c>
      <c r="F1230" s="200" t="s">
        <v>1743</v>
      </c>
      <c r="G1230" s="201" t="s">
        <v>212</v>
      </c>
      <c r="H1230" s="202">
        <v>7</v>
      </c>
      <c r="I1230" s="203"/>
      <c r="J1230" s="204">
        <f>ROUND(I1230*H1230,2)</f>
        <v>0</v>
      </c>
      <c r="K1230" s="200" t="s">
        <v>158</v>
      </c>
      <c r="L1230" s="42"/>
      <c r="M1230" s="205" t="s">
        <v>21</v>
      </c>
      <c r="N1230" s="206" t="s">
        <v>45</v>
      </c>
      <c r="O1230" s="68"/>
      <c r="P1230" s="207">
        <f>O1230*H1230</f>
        <v>0</v>
      </c>
      <c r="Q1230" s="207">
        <v>0</v>
      </c>
      <c r="R1230" s="207">
        <f>Q1230*H1230</f>
        <v>0</v>
      </c>
      <c r="S1230" s="207">
        <v>1.1999999999999999E-3</v>
      </c>
      <c r="T1230" s="208">
        <f>S1230*H1230</f>
        <v>8.3999999999999995E-3</v>
      </c>
      <c r="U1230" s="37"/>
      <c r="V1230" s="37"/>
      <c r="W1230" s="37"/>
      <c r="X1230" s="37"/>
      <c r="Y1230" s="37"/>
      <c r="Z1230" s="37"/>
      <c r="AA1230" s="37"/>
      <c r="AB1230" s="37"/>
      <c r="AC1230" s="37"/>
      <c r="AD1230" s="37"/>
      <c r="AE1230" s="37"/>
      <c r="AR1230" s="209" t="s">
        <v>259</v>
      </c>
      <c r="AT1230" s="209" t="s">
        <v>154</v>
      </c>
      <c r="AU1230" s="209" t="s">
        <v>83</v>
      </c>
      <c r="AY1230" s="19" t="s">
        <v>152</v>
      </c>
      <c r="BE1230" s="210">
        <f>IF(N1230="základní",J1230,0)</f>
        <v>0</v>
      </c>
      <c r="BF1230" s="210">
        <f>IF(N1230="snížená",J1230,0)</f>
        <v>0</v>
      </c>
      <c r="BG1230" s="210">
        <f>IF(N1230="zákl. přenesená",J1230,0)</f>
        <v>0</v>
      </c>
      <c r="BH1230" s="210">
        <f>IF(N1230="sníž. přenesená",J1230,0)</f>
        <v>0</v>
      </c>
      <c r="BI1230" s="210">
        <f>IF(N1230="nulová",J1230,0)</f>
        <v>0</v>
      </c>
      <c r="BJ1230" s="19" t="s">
        <v>81</v>
      </c>
      <c r="BK1230" s="210">
        <f>ROUND(I1230*H1230,2)</f>
        <v>0</v>
      </c>
      <c r="BL1230" s="19" t="s">
        <v>259</v>
      </c>
      <c r="BM1230" s="209" t="s">
        <v>1744</v>
      </c>
    </row>
    <row r="1231" spans="1:65" s="13" customFormat="1">
      <c r="B1231" s="211"/>
      <c r="C1231" s="212"/>
      <c r="D1231" s="213" t="s">
        <v>161</v>
      </c>
      <c r="E1231" s="214" t="s">
        <v>21</v>
      </c>
      <c r="F1231" s="215" t="s">
        <v>341</v>
      </c>
      <c r="G1231" s="212"/>
      <c r="H1231" s="214" t="s">
        <v>21</v>
      </c>
      <c r="I1231" s="216"/>
      <c r="J1231" s="212"/>
      <c r="K1231" s="212"/>
      <c r="L1231" s="217"/>
      <c r="M1231" s="218"/>
      <c r="N1231" s="219"/>
      <c r="O1231" s="219"/>
      <c r="P1231" s="219"/>
      <c r="Q1231" s="219"/>
      <c r="R1231" s="219"/>
      <c r="S1231" s="219"/>
      <c r="T1231" s="220"/>
      <c r="AT1231" s="221" t="s">
        <v>161</v>
      </c>
      <c r="AU1231" s="221" t="s">
        <v>83</v>
      </c>
      <c r="AV1231" s="13" t="s">
        <v>81</v>
      </c>
      <c r="AW1231" s="13" t="s">
        <v>36</v>
      </c>
      <c r="AX1231" s="13" t="s">
        <v>74</v>
      </c>
      <c r="AY1231" s="221" t="s">
        <v>152</v>
      </c>
    </row>
    <row r="1232" spans="1:65" s="14" customFormat="1">
      <c r="B1232" s="222"/>
      <c r="C1232" s="223"/>
      <c r="D1232" s="213" t="s">
        <v>161</v>
      </c>
      <c r="E1232" s="224" t="s">
        <v>21</v>
      </c>
      <c r="F1232" s="225" t="s">
        <v>1745</v>
      </c>
      <c r="G1232" s="223"/>
      <c r="H1232" s="226">
        <v>7</v>
      </c>
      <c r="I1232" s="227"/>
      <c r="J1232" s="223"/>
      <c r="K1232" s="223"/>
      <c r="L1232" s="228"/>
      <c r="M1232" s="229"/>
      <c r="N1232" s="230"/>
      <c r="O1232" s="230"/>
      <c r="P1232" s="230"/>
      <c r="Q1232" s="230"/>
      <c r="R1232" s="230"/>
      <c r="S1232" s="230"/>
      <c r="T1232" s="231"/>
      <c r="AT1232" s="232" t="s">
        <v>161</v>
      </c>
      <c r="AU1232" s="232" t="s">
        <v>83</v>
      </c>
      <c r="AV1232" s="14" t="s">
        <v>83</v>
      </c>
      <c r="AW1232" s="14" t="s">
        <v>36</v>
      </c>
      <c r="AX1232" s="14" t="s">
        <v>81</v>
      </c>
      <c r="AY1232" s="232" t="s">
        <v>152</v>
      </c>
    </row>
    <row r="1233" spans="1:65" s="2" customFormat="1" ht="36" customHeight="1">
      <c r="A1233" s="37"/>
      <c r="B1233" s="38"/>
      <c r="C1233" s="198" t="s">
        <v>1746</v>
      </c>
      <c r="D1233" s="198" t="s">
        <v>154</v>
      </c>
      <c r="E1233" s="199" t="s">
        <v>1747</v>
      </c>
      <c r="F1233" s="200" t="s">
        <v>1748</v>
      </c>
      <c r="G1233" s="201" t="s">
        <v>212</v>
      </c>
      <c r="H1233" s="202">
        <v>1</v>
      </c>
      <c r="I1233" s="203"/>
      <c r="J1233" s="204">
        <f>ROUND(I1233*H1233,2)</f>
        <v>0</v>
      </c>
      <c r="K1233" s="200" t="s">
        <v>158</v>
      </c>
      <c r="L1233" s="42"/>
      <c r="M1233" s="205" t="s">
        <v>21</v>
      </c>
      <c r="N1233" s="206" t="s">
        <v>45</v>
      </c>
      <c r="O1233" s="68"/>
      <c r="P1233" s="207">
        <f>O1233*H1233</f>
        <v>0</v>
      </c>
      <c r="Q1233" s="207">
        <v>0</v>
      </c>
      <c r="R1233" s="207">
        <f>Q1233*H1233</f>
        <v>0</v>
      </c>
      <c r="S1233" s="207">
        <v>0</v>
      </c>
      <c r="T1233" s="208">
        <f>S1233*H1233</f>
        <v>0</v>
      </c>
      <c r="U1233" s="37"/>
      <c r="V1233" s="37"/>
      <c r="W1233" s="37"/>
      <c r="X1233" s="37"/>
      <c r="Y1233" s="37"/>
      <c r="Z1233" s="37"/>
      <c r="AA1233" s="37"/>
      <c r="AB1233" s="37"/>
      <c r="AC1233" s="37"/>
      <c r="AD1233" s="37"/>
      <c r="AE1233" s="37"/>
      <c r="AR1233" s="209" t="s">
        <v>259</v>
      </c>
      <c r="AT1233" s="209" t="s">
        <v>154</v>
      </c>
      <c r="AU1233" s="209" t="s">
        <v>83</v>
      </c>
      <c r="AY1233" s="19" t="s">
        <v>152</v>
      </c>
      <c r="BE1233" s="210">
        <f>IF(N1233="základní",J1233,0)</f>
        <v>0</v>
      </c>
      <c r="BF1233" s="210">
        <f>IF(N1233="snížená",J1233,0)</f>
        <v>0</v>
      </c>
      <c r="BG1233" s="210">
        <f>IF(N1233="zákl. přenesená",J1233,0)</f>
        <v>0</v>
      </c>
      <c r="BH1233" s="210">
        <f>IF(N1233="sníž. přenesená",J1233,0)</f>
        <v>0</v>
      </c>
      <c r="BI1233" s="210">
        <f>IF(N1233="nulová",J1233,0)</f>
        <v>0</v>
      </c>
      <c r="BJ1233" s="19" t="s">
        <v>81</v>
      </c>
      <c r="BK1233" s="210">
        <f>ROUND(I1233*H1233,2)</f>
        <v>0</v>
      </c>
      <c r="BL1233" s="19" t="s">
        <v>259</v>
      </c>
      <c r="BM1233" s="209" t="s">
        <v>1749</v>
      </c>
    </row>
    <row r="1234" spans="1:65" s="13" customFormat="1">
      <c r="B1234" s="211"/>
      <c r="C1234" s="212"/>
      <c r="D1234" s="213" t="s">
        <v>161</v>
      </c>
      <c r="E1234" s="214" t="s">
        <v>21</v>
      </c>
      <c r="F1234" s="215" t="s">
        <v>1750</v>
      </c>
      <c r="G1234" s="212"/>
      <c r="H1234" s="214" t="s">
        <v>21</v>
      </c>
      <c r="I1234" s="216"/>
      <c r="J1234" s="212"/>
      <c r="K1234" s="212"/>
      <c r="L1234" s="217"/>
      <c r="M1234" s="218"/>
      <c r="N1234" s="219"/>
      <c r="O1234" s="219"/>
      <c r="P1234" s="219"/>
      <c r="Q1234" s="219"/>
      <c r="R1234" s="219"/>
      <c r="S1234" s="219"/>
      <c r="T1234" s="220"/>
      <c r="AT1234" s="221" t="s">
        <v>161</v>
      </c>
      <c r="AU1234" s="221" t="s">
        <v>83</v>
      </c>
      <c r="AV1234" s="13" t="s">
        <v>81</v>
      </c>
      <c r="AW1234" s="13" t="s">
        <v>36</v>
      </c>
      <c r="AX1234" s="13" t="s">
        <v>74</v>
      </c>
      <c r="AY1234" s="221" t="s">
        <v>152</v>
      </c>
    </row>
    <row r="1235" spans="1:65" s="14" customFormat="1">
      <c r="B1235" s="222"/>
      <c r="C1235" s="223"/>
      <c r="D1235" s="213" t="s">
        <v>161</v>
      </c>
      <c r="E1235" s="224" t="s">
        <v>21</v>
      </c>
      <c r="F1235" s="225" t="s">
        <v>1751</v>
      </c>
      <c r="G1235" s="223"/>
      <c r="H1235" s="226">
        <v>1</v>
      </c>
      <c r="I1235" s="227"/>
      <c r="J1235" s="223"/>
      <c r="K1235" s="223"/>
      <c r="L1235" s="228"/>
      <c r="M1235" s="229"/>
      <c r="N1235" s="230"/>
      <c r="O1235" s="230"/>
      <c r="P1235" s="230"/>
      <c r="Q1235" s="230"/>
      <c r="R1235" s="230"/>
      <c r="S1235" s="230"/>
      <c r="T1235" s="231"/>
      <c r="AT1235" s="232" t="s">
        <v>161</v>
      </c>
      <c r="AU1235" s="232" t="s">
        <v>83</v>
      </c>
      <c r="AV1235" s="14" t="s">
        <v>83</v>
      </c>
      <c r="AW1235" s="14" t="s">
        <v>36</v>
      </c>
      <c r="AX1235" s="14" t="s">
        <v>81</v>
      </c>
      <c r="AY1235" s="232" t="s">
        <v>152</v>
      </c>
    </row>
    <row r="1236" spans="1:65" s="2" customFormat="1" ht="36" customHeight="1">
      <c r="A1236" s="37"/>
      <c r="B1236" s="38"/>
      <c r="C1236" s="198" t="s">
        <v>1752</v>
      </c>
      <c r="D1236" s="198" t="s">
        <v>154</v>
      </c>
      <c r="E1236" s="199" t="s">
        <v>1753</v>
      </c>
      <c r="F1236" s="200" t="s">
        <v>1754</v>
      </c>
      <c r="G1236" s="201" t="s">
        <v>212</v>
      </c>
      <c r="H1236" s="202">
        <v>8</v>
      </c>
      <c r="I1236" s="203"/>
      <c r="J1236" s="204">
        <f>ROUND(I1236*H1236,2)</f>
        <v>0</v>
      </c>
      <c r="K1236" s="200" t="s">
        <v>158</v>
      </c>
      <c r="L1236" s="42"/>
      <c r="M1236" s="205" t="s">
        <v>21</v>
      </c>
      <c r="N1236" s="206" t="s">
        <v>45</v>
      </c>
      <c r="O1236" s="68"/>
      <c r="P1236" s="207">
        <f>O1236*H1236</f>
        <v>0</v>
      </c>
      <c r="Q1236" s="207">
        <v>0</v>
      </c>
      <c r="R1236" s="207">
        <f>Q1236*H1236</f>
        <v>0</v>
      </c>
      <c r="S1236" s="207">
        <v>0</v>
      </c>
      <c r="T1236" s="208">
        <f>S1236*H1236</f>
        <v>0</v>
      </c>
      <c r="U1236" s="37"/>
      <c r="V1236" s="37"/>
      <c r="W1236" s="37"/>
      <c r="X1236" s="37"/>
      <c r="Y1236" s="37"/>
      <c r="Z1236" s="37"/>
      <c r="AA1236" s="37"/>
      <c r="AB1236" s="37"/>
      <c r="AC1236" s="37"/>
      <c r="AD1236" s="37"/>
      <c r="AE1236" s="37"/>
      <c r="AR1236" s="209" t="s">
        <v>259</v>
      </c>
      <c r="AT1236" s="209" t="s">
        <v>154</v>
      </c>
      <c r="AU1236" s="209" t="s">
        <v>83</v>
      </c>
      <c r="AY1236" s="19" t="s">
        <v>152</v>
      </c>
      <c r="BE1236" s="210">
        <f>IF(N1236="základní",J1236,0)</f>
        <v>0</v>
      </c>
      <c r="BF1236" s="210">
        <f>IF(N1236="snížená",J1236,0)</f>
        <v>0</v>
      </c>
      <c r="BG1236" s="210">
        <f>IF(N1236="zákl. přenesená",J1236,0)</f>
        <v>0</v>
      </c>
      <c r="BH1236" s="210">
        <f>IF(N1236="sníž. přenesená",J1236,0)</f>
        <v>0</v>
      </c>
      <c r="BI1236" s="210">
        <f>IF(N1236="nulová",J1236,0)</f>
        <v>0</v>
      </c>
      <c r="BJ1236" s="19" t="s">
        <v>81</v>
      </c>
      <c r="BK1236" s="210">
        <f>ROUND(I1236*H1236,2)</f>
        <v>0</v>
      </c>
      <c r="BL1236" s="19" t="s">
        <v>259</v>
      </c>
      <c r="BM1236" s="209" t="s">
        <v>1755</v>
      </c>
    </row>
    <row r="1237" spans="1:65" s="13" customFormat="1">
      <c r="B1237" s="211"/>
      <c r="C1237" s="212"/>
      <c r="D1237" s="213" t="s">
        <v>161</v>
      </c>
      <c r="E1237" s="214" t="s">
        <v>21</v>
      </c>
      <c r="F1237" s="215" t="s">
        <v>1750</v>
      </c>
      <c r="G1237" s="212"/>
      <c r="H1237" s="214" t="s">
        <v>21</v>
      </c>
      <c r="I1237" s="216"/>
      <c r="J1237" s="212"/>
      <c r="K1237" s="212"/>
      <c r="L1237" s="217"/>
      <c r="M1237" s="218"/>
      <c r="N1237" s="219"/>
      <c r="O1237" s="219"/>
      <c r="P1237" s="219"/>
      <c r="Q1237" s="219"/>
      <c r="R1237" s="219"/>
      <c r="S1237" s="219"/>
      <c r="T1237" s="220"/>
      <c r="AT1237" s="221" t="s">
        <v>161</v>
      </c>
      <c r="AU1237" s="221" t="s">
        <v>83</v>
      </c>
      <c r="AV1237" s="13" t="s">
        <v>81</v>
      </c>
      <c r="AW1237" s="13" t="s">
        <v>36</v>
      </c>
      <c r="AX1237" s="13" t="s">
        <v>74</v>
      </c>
      <c r="AY1237" s="221" t="s">
        <v>152</v>
      </c>
    </row>
    <row r="1238" spans="1:65" s="14" customFormat="1">
      <c r="B1238" s="222"/>
      <c r="C1238" s="223"/>
      <c r="D1238" s="213" t="s">
        <v>161</v>
      </c>
      <c r="E1238" s="224" t="s">
        <v>21</v>
      </c>
      <c r="F1238" s="225" t="s">
        <v>1756</v>
      </c>
      <c r="G1238" s="223"/>
      <c r="H1238" s="226">
        <v>8</v>
      </c>
      <c r="I1238" s="227"/>
      <c r="J1238" s="223"/>
      <c r="K1238" s="223"/>
      <c r="L1238" s="228"/>
      <c r="M1238" s="229"/>
      <c r="N1238" s="230"/>
      <c r="O1238" s="230"/>
      <c r="P1238" s="230"/>
      <c r="Q1238" s="230"/>
      <c r="R1238" s="230"/>
      <c r="S1238" s="230"/>
      <c r="T1238" s="231"/>
      <c r="AT1238" s="232" t="s">
        <v>161</v>
      </c>
      <c r="AU1238" s="232" t="s">
        <v>83</v>
      </c>
      <c r="AV1238" s="14" t="s">
        <v>83</v>
      </c>
      <c r="AW1238" s="14" t="s">
        <v>36</v>
      </c>
      <c r="AX1238" s="14" t="s">
        <v>81</v>
      </c>
      <c r="AY1238" s="232" t="s">
        <v>152</v>
      </c>
    </row>
    <row r="1239" spans="1:65" s="2" customFormat="1" ht="16.5" customHeight="1">
      <c r="A1239" s="37"/>
      <c r="B1239" s="38"/>
      <c r="C1239" s="244" t="s">
        <v>1757</v>
      </c>
      <c r="D1239" s="244" t="s">
        <v>365</v>
      </c>
      <c r="E1239" s="245" t="s">
        <v>1758</v>
      </c>
      <c r="F1239" s="246" t="s">
        <v>1759</v>
      </c>
      <c r="G1239" s="247" t="s">
        <v>271</v>
      </c>
      <c r="H1239" s="248">
        <v>15.606</v>
      </c>
      <c r="I1239" s="249"/>
      <c r="J1239" s="250">
        <f>ROUND(I1239*H1239,2)</f>
        <v>0</v>
      </c>
      <c r="K1239" s="246" t="s">
        <v>158</v>
      </c>
      <c r="L1239" s="251"/>
      <c r="M1239" s="252" t="s">
        <v>21</v>
      </c>
      <c r="N1239" s="253" t="s">
        <v>45</v>
      </c>
      <c r="O1239" s="68"/>
      <c r="P1239" s="207">
        <f>O1239*H1239</f>
        <v>0</v>
      </c>
      <c r="Q1239" s="207">
        <v>5.0000000000000001E-3</v>
      </c>
      <c r="R1239" s="207">
        <f>Q1239*H1239</f>
        <v>7.8030000000000002E-2</v>
      </c>
      <c r="S1239" s="207">
        <v>0</v>
      </c>
      <c r="T1239" s="208">
        <f>S1239*H1239</f>
        <v>0</v>
      </c>
      <c r="U1239" s="37"/>
      <c r="V1239" s="37"/>
      <c r="W1239" s="37"/>
      <c r="X1239" s="37"/>
      <c r="Y1239" s="37"/>
      <c r="Z1239" s="37"/>
      <c r="AA1239" s="37"/>
      <c r="AB1239" s="37"/>
      <c r="AC1239" s="37"/>
      <c r="AD1239" s="37"/>
      <c r="AE1239" s="37"/>
      <c r="AR1239" s="209" t="s">
        <v>353</v>
      </c>
      <c r="AT1239" s="209" t="s">
        <v>365</v>
      </c>
      <c r="AU1239" s="209" t="s">
        <v>83</v>
      </c>
      <c r="AY1239" s="19" t="s">
        <v>152</v>
      </c>
      <c r="BE1239" s="210">
        <f>IF(N1239="základní",J1239,0)</f>
        <v>0</v>
      </c>
      <c r="BF1239" s="210">
        <f>IF(N1239="snížená",J1239,0)</f>
        <v>0</v>
      </c>
      <c r="BG1239" s="210">
        <f>IF(N1239="zákl. přenesená",J1239,0)</f>
        <v>0</v>
      </c>
      <c r="BH1239" s="210">
        <f>IF(N1239="sníž. přenesená",J1239,0)</f>
        <v>0</v>
      </c>
      <c r="BI1239" s="210">
        <f>IF(N1239="nulová",J1239,0)</f>
        <v>0</v>
      </c>
      <c r="BJ1239" s="19" t="s">
        <v>81</v>
      </c>
      <c r="BK1239" s="210">
        <f>ROUND(I1239*H1239,2)</f>
        <v>0</v>
      </c>
      <c r="BL1239" s="19" t="s">
        <v>259</v>
      </c>
      <c r="BM1239" s="209" t="s">
        <v>1760</v>
      </c>
    </row>
    <row r="1240" spans="1:65" s="14" customFormat="1">
      <c r="B1240" s="222"/>
      <c r="C1240" s="223"/>
      <c r="D1240" s="213" t="s">
        <v>161</v>
      </c>
      <c r="E1240" s="224" t="s">
        <v>21</v>
      </c>
      <c r="F1240" s="225" t="s">
        <v>1761</v>
      </c>
      <c r="G1240" s="223"/>
      <c r="H1240" s="226">
        <v>15.3</v>
      </c>
      <c r="I1240" s="227"/>
      <c r="J1240" s="223"/>
      <c r="K1240" s="223"/>
      <c r="L1240" s="228"/>
      <c r="M1240" s="229"/>
      <c r="N1240" s="230"/>
      <c r="O1240" s="230"/>
      <c r="P1240" s="230"/>
      <c r="Q1240" s="230"/>
      <c r="R1240" s="230"/>
      <c r="S1240" s="230"/>
      <c r="T1240" s="231"/>
      <c r="AT1240" s="232" t="s">
        <v>161</v>
      </c>
      <c r="AU1240" s="232" t="s">
        <v>83</v>
      </c>
      <c r="AV1240" s="14" t="s">
        <v>83</v>
      </c>
      <c r="AW1240" s="14" t="s">
        <v>36</v>
      </c>
      <c r="AX1240" s="14" t="s">
        <v>81</v>
      </c>
      <c r="AY1240" s="232" t="s">
        <v>152</v>
      </c>
    </row>
    <row r="1241" spans="1:65" s="14" customFormat="1">
      <c r="B1241" s="222"/>
      <c r="C1241" s="223"/>
      <c r="D1241" s="213" t="s">
        <v>161</v>
      </c>
      <c r="E1241" s="223"/>
      <c r="F1241" s="225" t="s">
        <v>1762</v>
      </c>
      <c r="G1241" s="223"/>
      <c r="H1241" s="226">
        <v>15.606</v>
      </c>
      <c r="I1241" s="227"/>
      <c r="J1241" s="223"/>
      <c r="K1241" s="223"/>
      <c r="L1241" s="228"/>
      <c r="M1241" s="229"/>
      <c r="N1241" s="230"/>
      <c r="O1241" s="230"/>
      <c r="P1241" s="230"/>
      <c r="Q1241" s="230"/>
      <c r="R1241" s="230"/>
      <c r="S1241" s="230"/>
      <c r="T1241" s="231"/>
      <c r="AT1241" s="232" t="s">
        <v>161</v>
      </c>
      <c r="AU1241" s="232" t="s">
        <v>83</v>
      </c>
      <c r="AV1241" s="14" t="s">
        <v>83</v>
      </c>
      <c r="AW1241" s="14" t="s">
        <v>4</v>
      </c>
      <c r="AX1241" s="14" t="s">
        <v>81</v>
      </c>
      <c r="AY1241" s="232" t="s">
        <v>152</v>
      </c>
    </row>
    <row r="1242" spans="1:65" s="2" customFormat="1" ht="16.5" customHeight="1">
      <c r="A1242" s="37"/>
      <c r="B1242" s="38"/>
      <c r="C1242" s="244" t="s">
        <v>1763</v>
      </c>
      <c r="D1242" s="244" t="s">
        <v>365</v>
      </c>
      <c r="E1242" s="245" t="s">
        <v>1764</v>
      </c>
      <c r="F1242" s="246" t="s">
        <v>1765</v>
      </c>
      <c r="G1242" s="247" t="s">
        <v>1766</v>
      </c>
      <c r="H1242" s="248">
        <v>9</v>
      </c>
      <c r="I1242" s="249"/>
      <c r="J1242" s="250">
        <f>ROUND(I1242*H1242,2)</f>
        <v>0</v>
      </c>
      <c r="K1242" s="246" t="s">
        <v>158</v>
      </c>
      <c r="L1242" s="251"/>
      <c r="M1242" s="252" t="s">
        <v>21</v>
      </c>
      <c r="N1242" s="253" t="s">
        <v>45</v>
      </c>
      <c r="O1242" s="68"/>
      <c r="P1242" s="207">
        <f>O1242*H1242</f>
        <v>0</v>
      </c>
      <c r="Q1242" s="207">
        <v>2.0000000000000001E-4</v>
      </c>
      <c r="R1242" s="207">
        <f>Q1242*H1242</f>
        <v>1.8000000000000002E-3</v>
      </c>
      <c r="S1242" s="207">
        <v>0</v>
      </c>
      <c r="T1242" s="208">
        <f>S1242*H1242</f>
        <v>0</v>
      </c>
      <c r="U1242" s="37"/>
      <c r="V1242" s="37"/>
      <c r="W1242" s="37"/>
      <c r="X1242" s="37"/>
      <c r="Y1242" s="37"/>
      <c r="Z1242" s="37"/>
      <c r="AA1242" s="37"/>
      <c r="AB1242" s="37"/>
      <c r="AC1242" s="37"/>
      <c r="AD1242" s="37"/>
      <c r="AE1242" s="37"/>
      <c r="AR1242" s="209" t="s">
        <v>353</v>
      </c>
      <c r="AT1242" s="209" t="s">
        <v>365</v>
      </c>
      <c r="AU1242" s="209" t="s">
        <v>83</v>
      </c>
      <c r="AY1242" s="19" t="s">
        <v>152</v>
      </c>
      <c r="BE1242" s="210">
        <f>IF(N1242="základní",J1242,0)</f>
        <v>0</v>
      </c>
      <c r="BF1242" s="210">
        <f>IF(N1242="snížená",J1242,0)</f>
        <v>0</v>
      </c>
      <c r="BG1242" s="210">
        <f>IF(N1242="zákl. přenesená",J1242,0)</f>
        <v>0</v>
      </c>
      <c r="BH1242" s="210">
        <f>IF(N1242="sníž. přenesená",J1242,0)</f>
        <v>0</v>
      </c>
      <c r="BI1242" s="210">
        <f>IF(N1242="nulová",J1242,0)</f>
        <v>0</v>
      </c>
      <c r="BJ1242" s="19" t="s">
        <v>81</v>
      </c>
      <c r="BK1242" s="210">
        <f>ROUND(I1242*H1242,2)</f>
        <v>0</v>
      </c>
      <c r="BL1242" s="19" t="s">
        <v>259</v>
      </c>
      <c r="BM1242" s="209" t="s">
        <v>1767</v>
      </c>
    </row>
    <row r="1243" spans="1:65" s="14" customFormat="1">
      <c r="B1243" s="222"/>
      <c r="C1243" s="223"/>
      <c r="D1243" s="213" t="s">
        <v>161</v>
      </c>
      <c r="E1243" s="224" t="s">
        <v>21</v>
      </c>
      <c r="F1243" s="225" t="s">
        <v>1768</v>
      </c>
      <c r="G1243" s="223"/>
      <c r="H1243" s="226">
        <v>9</v>
      </c>
      <c r="I1243" s="227"/>
      <c r="J1243" s="223"/>
      <c r="K1243" s="223"/>
      <c r="L1243" s="228"/>
      <c r="M1243" s="229"/>
      <c r="N1243" s="230"/>
      <c r="O1243" s="230"/>
      <c r="P1243" s="230"/>
      <c r="Q1243" s="230"/>
      <c r="R1243" s="230"/>
      <c r="S1243" s="230"/>
      <c r="T1243" s="231"/>
      <c r="AT1243" s="232" t="s">
        <v>161</v>
      </c>
      <c r="AU1243" s="232" t="s">
        <v>83</v>
      </c>
      <c r="AV1243" s="14" t="s">
        <v>83</v>
      </c>
      <c r="AW1243" s="14" t="s">
        <v>36</v>
      </c>
      <c r="AX1243" s="14" t="s">
        <v>81</v>
      </c>
      <c r="AY1243" s="232" t="s">
        <v>152</v>
      </c>
    </row>
    <row r="1244" spans="1:65" s="2" customFormat="1" ht="24" customHeight="1">
      <c r="A1244" s="37"/>
      <c r="B1244" s="38"/>
      <c r="C1244" s="198" t="s">
        <v>1769</v>
      </c>
      <c r="D1244" s="198" t="s">
        <v>154</v>
      </c>
      <c r="E1244" s="199" t="s">
        <v>1770</v>
      </c>
      <c r="F1244" s="200" t="s">
        <v>1771</v>
      </c>
      <c r="G1244" s="201" t="s">
        <v>212</v>
      </c>
      <c r="H1244" s="202">
        <v>1</v>
      </c>
      <c r="I1244" s="203"/>
      <c r="J1244" s="204">
        <f>ROUND(I1244*H1244,2)</f>
        <v>0</v>
      </c>
      <c r="K1244" s="200" t="s">
        <v>158</v>
      </c>
      <c r="L1244" s="42"/>
      <c r="M1244" s="205" t="s">
        <v>21</v>
      </c>
      <c r="N1244" s="206" t="s">
        <v>45</v>
      </c>
      <c r="O1244" s="68"/>
      <c r="P1244" s="207">
        <f>O1244*H1244</f>
        <v>0</v>
      </c>
      <c r="Q1244" s="207">
        <v>0</v>
      </c>
      <c r="R1244" s="207">
        <f>Q1244*H1244</f>
        <v>0</v>
      </c>
      <c r="S1244" s="207">
        <v>0</v>
      </c>
      <c r="T1244" s="208">
        <f>S1244*H1244</f>
        <v>0</v>
      </c>
      <c r="U1244" s="37"/>
      <c r="V1244" s="37"/>
      <c r="W1244" s="37"/>
      <c r="X1244" s="37"/>
      <c r="Y1244" s="37"/>
      <c r="Z1244" s="37"/>
      <c r="AA1244" s="37"/>
      <c r="AB1244" s="37"/>
      <c r="AC1244" s="37"/>
      <c r="AD1244" s="37"/>
      <c r="AE1244" s="37"/>
      <c r="AR1244" s="209" t="s">
        <v>259</v>
      </c>
      <c r="AT1244" s="209" t="s">
        <v>154</v>
      </c>
      <c r="AU1244" s="209" t="s">
        <v>83</v>
      </c>
      <c r="AY1244" s="19" t="s">
        <v>152</v>
      </c>
      <c r="BE1244" s="210">
        <f>IF(N1244="základní",J1244,0)</f>
        <v>0</v>
      </c>
      <c r="BF1244" s="210">
        <f>IF(N1244="snížená",J1244,0)</f>
        <v>0</v>
      </c>
      <c r="BG1244" s="210">
        <f>IF(N1244="zákl. přenesená",J1244,0)</f>
        <v>0</v>
      </c>
      <c r="BH1244" s="210">
        <f>IF(N1244="sníž. přenesená",J1244,0)</f>
        <v>0</v>
      </c>
      <c r="BI1244" s="210">
        <f>IF(N1244="nulová",J1244,0)</f>
        <v>0</v>
      </c>
      <c r="BJ1244" s="19" t="s">
        <v>81</v>
      </c>
      <c r="BK1244" s="210">
        <f>ROUND(I1244*H1244,2)</f>
        <v>0</v>
      </c>
      <c r="BL1244" s="19" t="s">
        <v>259</v>
      </c>
      <c r="BM1244" s="209" t="s">
        <v>1772</v>
      </c>
    </row>
    <row r="1245" spans="1:65" s="13" customFormat="1">
      <c r="B1245" s="211"/>
      <c r="C1245" s="212"/>
      <c r="D1245" s="213" t="s">
        <v>161</v>
      </c>
      <c r="E1245" s="214" t="s">
        <v>21</v>
      </c>
      <c r="F1245" s="215" t="s">
        <v>335</v>
      </c>
      <c r="G1245" s="212"/>
      <c r="H1245" s="214" t="s">
        <v>21</v>
      </c>
      <c r="I1245" s="216"/>
      <c r="J1245" s="212"/>
      <c r="K1245" s="212"/>
      <c r="L1245" s="217"/>
      <c r="M1245" s="218"/>
      <c r="N1245" s="219"/>
      <c r="O1245" s="219"/>
      <c r="P1245" s="219"/>
      <c r="Q1245" s="219"/>
      <c r="R1245" s="219"/>
      <c r="S1245" s="219"/>
      <c r="T1245" s="220"/>
      <c r="AT1245" s="221" t="s">
        <v>161</v>
      </c>
      <c r="AU1245" s="221" t="s">
        <v>83</v>
      </c>
      <c r="AV1245" s="13" t="s">
        <v>81</v>
      </c>
      <c r="AW1245" s="13" t="s">
        <v>36</v>
      </c>
      <c r="AX1245" s="13" t="s">
        <v>74</v>
      </c>
      <c r="AY1245" s="221" t="s">
        <v>152</v>
      </c>
    </row>
    <row r="1246" spans="1:65" s="14" customFormat="1">
      <c r="B1246" s="222"/>
      <c r="C1246" s="223"/>
      <c r="D1246" s="213" t="s">
        <v>161</v>
      </c>
      <c r="E1246" s="224" t="s">
        <v>21</v>
      </c>
      <c r="F1246" s="225" t="s">
        <v>1773</v>
      </c>
      <c r="G1246" s="223"/>
      <c r="H1246" s="226">
        <v>1</v>
      </c>
      <c r="I1246" s="227"/>
      <c r="J1246" s="223"/>
      <c r="K1246" s="223"/>
      <c r="L1246" s="228"/>
      <c r="M1246" s="229"/>
      <c r="N1246" s="230"/>
      <c r="O1246" s="230"/>
      <c r="P1246" s="230"/>
      <c r="Q1246" s="230"/>
      <c r="R1246" s="230"/>
      <c r="S1246" s="230"/>
      <c r="T1246" s="231"/>
      <c r="AT1246" s="232" t="s">
        <v>161</v>
      </c>
      <c r="AU1246" s="232" t="s">
        <v>83</v>
      </c>
      <c r="AV1246" s="14" t="s">
        <v>83</v>
      </c>
      <c r="AW1246" s="14" t="s">
        <v>36</v>
      </c>
      <c r="AX1246" s="14" t="s">
        <v>81</v>
      </c>
      <c r="AY1246" s="232" t="s">
        <v>152</v>
      </c>
    </row>
    <row r="1247" spans="1:65" s="2" customFormat="1" ht="24" customHeight="1">
      <c r="A1247" s="37"/>
      <c r="B1247" s="38"/>
      <c r="C1247" s="244" t="s">
        <v>1774</v>
      </c>
      <c r="D1247" s="244" t="s">
        <v>365</v>
      </c>
      <c r="E1247" s="245" t="s">
        <v>1775</v>
      </c>
      <c r="F1247" s="246" t="s">
        <v>1776</v>
      </c>
      <c r="G1247" s="247" t="s">
        <v>212</v>
      </c>
      <c r="H1247" s="248">
        <v>1</v>
      </c>
      <c r="I1247" s="249"/>
      <c r="J1247" s="250">
        <f>ROUND(I1247*H1247,2)</f>
        <v>0</v>
      </c>
      <c r="K1247" s="246" t="s">
        <v>272</v>
      </c>
      <c r="L1247" s="251"/>
      <c r="M1247" s="252" t="s">
        <v>21</v>
      </c>
      <c r="N1247" s="253" t="s">
        <v>45</v>
      </c>
      <c r="O1247" s="68"/>
      <c r="P1247" s="207">
        <f>O1247*H1247</f>
        <v>0</v>
      </c>
      <c r="Q1247" s="207">
        <v>1.39E-3</v>
      </c>
      <c r="R1247" s="207">
        <f>Q1247*H1247</f>
        <v>1.39E-3</v>
      </c>
      <c r="S1247" s="207">
        <v>0</v>
      </c>
      <c r="T1247" s="208">
        <f>S1247*H1247</f>
        <v>0</v>
      </c>
      <c r="U1247" s="37"/>
      <c r="V1247" s="37"/>
      <c r="W1247" s="37"/>
      <c r="X1247" s="37"/>
      <c r="Y1247" s="37"/>
      <c r="Z1247" s="37"/>
      <c r="AA1247" s="37"/>
      <c r="AB1247" s="37"/>
      <c r="AC1247" s="37"/>
      <c r="AD1247" s="37"/>
      <c r="AE1247" s="37"/>
      <c r="AR1247" s="209" t="s">
        <v>353</v>
      </c>
      <c r="AT1247" s="209" t="s">
        <v>365</v>
      </c>
      <c r="AU1247" s="209" t="s">
        <v>83</v>
      </c>
      <c r="AY1247" s="19" t="s">
        <v>152</v>
      </c>
      <c r="BE1247" s="210">
        <f>IF(N1247="základní",J1247,0)</f>
        <v>0</v>
      </c>
      <c r="BF1247" s="210">
        <f>IF(N1247="snížená",J1247,0)</f>
        <v>0</v>
      </c>
      <c r="BG1247" s="210">
        <f>IF(N1247="zákl. přenesená",J1247,0)</f>
        <v>0</v>
      </c>
      <c r="BH1247" s="210">
        <f>IF(N1247="sníž. přenesená",J1247,0)</f>
        <v>0</v>
      </c>
      <c r="BI1247" s="210">
        <f>IF(N1247="nulová",J1247,0)</f>
        <v>0</v>
      </c>
      <c r="BJ1247" s="19" t="s">
        <v>81</v>
      </c>
      <c r="BK1247" s="210">
        <f>ROUND(I1247*H1247,2)</f>
        <v>0</v>
      </c>
      <c r="BL1247" s="19" t="s">
        <v>259</v>
      </c>
      <c r="BM1247" s="209" t="s">
        <v>1777</v>
      </c>
    </row>
    <row r="1248" spans="1:65" s="14" customFormat="1">
      <c r="B1248" s="222"/>
      <c r="C1248" s="223"/>
      <c r="D1248" s="213" t="s">
        <v>161</v>
      </c>
      <c r="E1248" s="224" t="s">
        <v>21</v>
      </c>
      <c r="F1248" s="225" t="s">
        <v>1778</v>
      </c>
      <c r="G1248" s="223"/>
      <c r="H1248" s="226">
        <v>1</v>
      </c>
      <c r="I1248" s="227"/>
      <c r="J1248" s="223"/>
      <c r="K1248" s="223"/>
      <c r="L1248" s="228"/>
      <c r="M1248" s="229"/>
      <c r="N1248" s="230"/>
      <c r="O1248" s="230"/>
      <c r="P1248" s="230"/>
      <c r="Q1248" s="230"/>
      <c r="R1248" s="230"/>
      <c r="S1248" s="230"/>
      <c r="T1248" s="231"/>
      <c r="AT1248" s="232" t="s">
        <v>161</v>
      </c>
      <c r="AU1248" s="232" t="s">
        <v>83</v>
      </c>
      <c r="AV1248" s="14" t="s">
        <v>83</v>
      </c>
      <c r="AW1248" s="14" t="s">
        <v>36</v>
      </c>
      <c r="AX1248" s="14" t="s">
        <v>81</v>
      </c>
      <c r="AY1248" s="232" t="s">
        <v>152</v>
      </c>
    </row>
    <row r="1249" spans="1:65" s="2" customFormat="1" ht="36" customHeight="1">
      <c r="A1249" s="37"/>
      <c r="B1249" s="38"/>
      <c r="C1249" s="198" t="s">
        <v>1779</v>
      </c>
      <c r="D1249" s="198" t="s">
        <v>154</v>
      </c>
      <c r="E1249" s="199" t="s">
        <v>1780</v>
      </c>
      <c r="F1249" s="200" t="s">
        <v>1781</v>
      </c>
      <c r="G1249" s="201" t="s">
        <v>212</v>
      </c>
      <c r="H1249" s="202">
        <v>1</v>
      </c>
      <c r="I1249" s="203"/>
      <c r="J1249" s="204">
        <f>ROUND(I1249*H1249,2)</f>
        <v>0</v>
      </c>
      <c r="K1249" s="200" t="s">
        <v>158</v>
      </c>
      <c r="L1249" s="42"/>
      <c r="M1249" s="205" t="s">
        <v>21</v>
      </c>
      <c r="N1249" s="206" t="s">
        <v>45</v>
      </c>
      <c r="O1249" s="68"/>
      <c r="P1249" s="207">
        <f>O1249*H1249</f>
        <v>0</v>
      </c>
      <c r="Q1249" s="207">
        <v>0</v>
      </c>
      <c r="R1249" s="207">
        <f>Q1249*H1249</f>
        <v>0</v>
      </c>
      <c r="S1249" s="207">
        <v>0</v>
      </c>
      <c r="T1249" s="208">
        <f>S1249*H1249</f>
        <v>0</v>
      </c>
      <c r="U1249" s="37"/>
      <c r="V1249" s="37"/>
      <c r="W1249" s="37"/>
      <c r="X1249" s="37"/>
      <c r="Y1249" s="37"/>
      <c r="Z1249" s="37"/>
      <c r="AA1249" s="37"/>
      <c r="AB1249" s="37"/>
      <c r="AC1249" s="37"/>
      <c r="AD1249" s="37"/>
      <c r="AE1249" s="37"/>
      <c r="AR1249" s="209" t="s">
        <v>259</v>
      </c>
      <c r="AT1249" s="209" t="s">
        <v>154</v>
      </c>
      <c r="AU1249" s="209" t="s">
        <v>83</v>
      </c>
      <c r="AY1249" s="19" t="s">
        <v>152</v>
      </c>
      <c r="BE1249" s="210">
        <f>IF(N1249="základní",J1249,0)</f>
        <v>0</v>
      </c>
      <c r="BF1249" s="210">
        <f>IF(N1249="snížená",J1249,0)</f>
        <v>0</v>
      </c>
      <c r="BG1249" s="210">
        <f>IF(N1249="zákl. přenesená",J1249,0)</f>
        <v>0</v>
      </c>
      <c r="BH1249" s="210">
        <f>IF(N1249="sníž. přenesená",J1249,0)</f>
        <v>0</v>
      </c>
      <c r="BI1249" s="210">
        <f>IF(N1249="nulová",J1249,0)</f>
        <v>0</v>
      </c>
      <c r="BJ1249" s="19" t="s">
        <v>81</v>
      </c>
      <c r="BK1249" s="210">
        <f>ROUND(I1249*H1249,2)</f>
        <v>0</v>
      </c>
      <c r="BL1249" s="19" t="s">
        <v>259</v>
      </c>
      <c r="BM1249" s="209" t="s">
        <v>1782</v>
      </c>
    </row>
    <row r="1250" spans="1:65" s="13" customFormat="1">
      <c r="B1250" s="211"/>
      <c r="C1250" s="212"/>
      <c r="D1250" s="213" t="s">
        <v>161</v>
      </c>
      <c r="E1250" s="214" t="s">
        <v>21</v>
      </c>
      <c r="F1250" s="215" t="s">
        <v>1783</v>
      </c>
      <c r="G1250" s="212"/>
      <c r="H1250" s="214" t="s">
        <v>21</v>
      </c>
      <c r="I1250" s="216"/>
      <c r="J1250" s="212"/>
      <c r="K1250" s="212"/>
      <c r="L1250" s="217"/>
      <c r="M1250" s="218"/>
      <c r="N1250" s="219"/>
      <c r="O1250" s="219"/>
      <c r="P1250" s="219"/>
      <c r="Q1250" s="219"/>
      <c r="R1250" s="219"/>
      <c r="S1250" s="219"/>
      <c r="T1250" s="220"/>
      <c r="AT1250" s="221" t="s">
        <v>161</v>
      </c>
      <c r="AU1250" s="221" t="s">
        <v>83</v>
      </c>
      <c r="AV1250" s="13" t="s">
        <v>81</v>
      </c>
      <c r="AW1250" s="13" t="s">
        <v>36</v>
      </c>
      <c r="AX1250" s="13" t="s">
        <v>74</v>
      </c>
      <c r="AY1250" s="221" t="s">
        <v>152</v>
      </c>
    </row>
    <row r="1251" spans="1:65" s="14" customFormat="1">
      <c r="B1251" s="222"/>
      <c r="C1251" s="223"/>
      <c r="D1251" s="213" t="s">
        <v>161</v>
      </c>
      <c r="E1251" s="224" t="s">
        <v>21</v>
      </c>
      <c r="F1251" s="225" t="s">
        <v>1784</v>
      </c>
      <c r="G1251" s="223"/>
      <c r="H1251" s="226">
        <v>1</v>
      </c>
      <c r="I1251" s="227"/>
      <c r="J1251" s="223"/>
      <c r="K1251" s="223"/>
      <c r="L1251" s="228"/>
      <c r="M1251" s="229"/>
      <c r="N1251" s="230"/>
      <c r="O1251" s="230"/>
      <c r="P1251" s="230"/>
      <c r="Q1251" s="230"/>
      <c r="R1251" s="230"/>
      <c r="S1251" s="230"/>
      <c r="T1251" s="231"/>
      <c r="AT1251" s="232" t="s">
        <v>161</v>
      </c>
      <c r="AU1251" s="232" t="s">
        <v>83</v>
      </c>
      <c r="AV1251" s="14" t="s">
        <v>83</v>
      </c>
      <c r="AW1251" s="14" t="s">
        <v>36</v>
      </c>
      <c r="AX1251" s="14" t="s">
        <v>81</v>
      </c>
      <c r="AY1251" s="232" t="s">
        <v>152</v>
      </c>
    </row>
    <row r="1252" spans="1:65" s="2" customFormat="1" ht="16.5" customHeight="1">
      <c r="A1252" s="37"/>
      <c r="B1252" s="38"/>
      <c r="C1252" s="244" t="s">
        <v>1785</v>
      </c>
      <c r="D1252" s="244" t="s">
        <v>365</v>
      </c>
      <c r="E1252" s="245" t="s">
        <v>1786</v>
      </c>
      <c r="F1252" s="246" t="s">
        <v>1787</v>
      </c>
      <c r="G1252" s="247" t="s">
        <v>212</v>
      </c>
      <c r="H1252" s="248">
        <v>1</v>
      </c>
      <c r="I1252" s="249"/>
      <c r="J1252" s="250">
        <f>ROUND(I1252*H1252,2)</f>
        <v>0</v>
      </c>
      <c r="K1252" s="246" t="s">
        <v>272</v>
      </c>
      <c r="L1252" s="251"/>
      <c r="M1252" s="252" t="s">
        <v>21</v>
      </c>
      <c r="N1252" s="253" t="s">
        <v>45</v>
      </c>
      <c r="O1252" s="68"/>
      <c r="P1252" s="207">
        <f>O1252*H1252</f>
        <v>0</v>
      </c>
      <c r="Q1252" s="207">
        <v>0.2</v>
      </c>
      <c r="R1252" s="207">
        <f>Q1252*H1252</f>
        <v>0.2</v>
      </c>
      <c r="S1252" s="207">
        <v>0</v>
      </c>
      <c r="T1252" s="208">
        <f>S1252*H1252</f>
        <v>0</v>
      </c>
      <c r="U1252" s="37"/>
      <c r="V1252" s="37"/>
      <c r="W1252" s="37"/>
      <c r="X1252" s="37"/>
      <c r="Y1252" s="37"/>
      <c r="Z1252" s="37"/>
      <c r="AA1252" s="37"/>
      <c r="AB1252" s="37"/>
      <c r="AC1252" s="37"/>
      <c r="AD1252" s="37"/>
      <c r="AE1252" s="37"/>
      <c r="AR1252" s="209" t="s">
        <v>353</v>
      </c>
      <c r="AT1252" s="209" t="s">
        <v>365</v>
      </c>
      <c r="AU1252" s="209" t="s">
        <v>83</v>
      </c>
      <c r="AY1252" s="19" t="s">
        <v>152</v>
      </c>
      <c r="BE1252" s="210">
        <f>IF(N1252="základní",J1252,0)</f>
        <v>0</v>
      </c>
      <c r="BF1252" s="210">
        <f>IF(N1252="snížená",J1252,0)</f>
        <v>0</v>
      </c>
      <c r="BG1252" s="210">
        <f>IF(N1252="zákl. přenesená",J1252,0)</f>
        <v>0</v>
      </c>
      <c r="BH1252" s="210">
        <f>IF(N1252="sníž. přenesená",J1252,0)</f>
        <v>0</v>
      </c>
      <c r="BI1252" s="210">
        <f>IF(N1252="nulová",J1252,0)</f>
        <v>0</v>
      </c>
      <c r="BJ1252" s="19" t="s">
        <v>81</v>
      </c>
      <c r="BK1252" s="210">
        <f>ROUND(I1252*H1252,2)</f>
        <v>0</v>
      </c>
      <c r="BL1252" s="19" t="s">
        <v>259</v>
      </c>
      <c r="BM1252" s="209" t="s">
        <v>1788</v>
      </c>
    </row>
    <row r="1253" spans="1:65" s="14" customFormat="1">
      <c r="B1253" s="222"/>
      <c r="C1253" s="223"/>
      <c r="D1253" s="213" t="s">
        <v>161</v>
      </c>
      <c r="E1253" s="224" t="s">
        <v>21</v>
      </c>
      <c r="F1253" s="225" t="s">
        <v>1789</v>
      </c>
      <c r="G1253" s="223"/>
      <c r="H1253" s="226">
        <v>1</v>
      </c>
      <c r="I1253" s="227"/>
      <c r="J1253" s="223"/>
      <c r="K1253" s="223"/>
      <c r="L1253" s="228"/>
      <c r="M1253" s="229"/>
      <c r="N1253" s="230"/>
      <c r="O1253" s="230"/>
      <c r="P1253" s="230"/>
      <c r="Q1253" s="230"/>
      <c r="R1253" s="230"/>
      <c r="S1253" s="230"/>
      <c r="T1253" s="231"/>
      <c r="AT1253" s="232" t="s">
        <v>161</v>
      </c>
      <c r="AU1253" s="232" t="s">
        <v>83</v>
      </c>
      <c r="AV1253" s="14" t="s">
        <v>83</v>
      </c>
      <c r="AW1253" s="14" t="s">
        <v>36</v>
      </c>
      <c r="AX1253" s="14" t="s">
        <v>81</v>
      </c>
      <c r="AY1253" s="232" t="s">
        <v>152</v>
      </c>
    </row>
    <row r="1254" spans="1:65" s="13" customFormat="1" ht="33.75">
      <c r="B1254" s="211"/>
      <c r="C1254" s="212"/>
      <c r="D1254" s="213" t="s">
        <v>161</v>
      </c>
      <c r="E1254" s="214" t="s">
        <v>21</v>
      </c>
      <c r="F1254" s="215" t="s">
        <v>1790</v>
      </c>
      <c r="G1254" s="212"/>
      <c r="H1254" s="214" t="s">
        <v>21</v>
      </c>
      <c r="I1254" s="216"/>
      <c r="J1254" s="212"/>
      <c r="K1254" s="212"/>
      <c r="L1254" s="217"/>
      <c r="M1254" s="218"/>
      <c r="N1254" s="219"/>
      <c r="O1254" s="219"/>
      <c r="P1254" s="219"/>
      <c r="Q1254" s="219"/>
      <c r="R1254" s="219"/>
      <c r="S1254" s="219"/>
      <c r="T1254" s="220"/>
      <c r="AT1254" s="221" t="s">
        <v>161</v>
      </c>
      <c r="AU1254" s="221" t="s">
        <v>83</v>
      </c>
      <c r="AV1254" s="13" t="s">
        <v>81</v>
      </c>
      <c r="AW1254" s="13" t="s">
        <v>36</v>
      </c>
      <c r="AX1254" s="13" t="s">
        <v>74</v>
      </c>
      <c r="AY1254" s="221" t="s">
        <v>152</v>
      </c>
    </row>
    <row r="1255" spans="1:65" s="2" customFormat="1" ht="36" customHeight="1">
      <c r="A1255" s="37"/>
      <c r="B1255" s="38"/>
      <c r="C1255" s="198" t="s">
        <v>1791</v>
      </c>
      <c r="D1255" s="198" t="s">
        <v>154</v>
      </c>
      <c r="E1255" s="199" t="s">
        <v>1792</v>
      </c>
      <c r="F1255" s="200" t="s">
        <v>1793</v>
      </c>
      <c r="G1255" s="201" t="s">
        <v>212</v>
      </c>
      <c r="H1255" s="202">
        <v>1</v>
      </c>
      <c r="I1255" s="203"/>
      <c r="J1255" s="204">
        <f>ROUND(I1255*H1255,2)</f>
        <v>0</v>
      </c>
      <c r="K1255" s="200" t="s">
        <v>158</v>
      </c>
      <c r="L1255" s="42"/>
      <c r="M1255" s="205" t="s">
        <v>21</v>
      </c>
      <c r="N1255" s="206" t="s">
        <v>45</v>
      </c>
      <c r="O1255" s="68"/>
      <c r="P1255" s="207">
        <f>O1255*H1255</f>
        <v>0</v>
      </c>
      <c r="Q1255" s="207">
        <v>0</v>
      </c>
      <c r="R1255" s="207">
        <f>Q1255*H1255</f>
        <v>0</v>
      </c>
      <c r="S1255" s="207">
        <v>0</v>
      </c>
      <c r="T1255" s="208">
        <f>S1255*H1255</f>
        <v>0</v>
      </c>
      <c r="U1255" s="37"/>
      <c r="V1255" s="37"/>
      <c r="W1255" s="37"/>
      <c r="X1255" s="37"/>
      <c r="Y1255" s="37"/>
      <c r="Z1255" s="37"/>
      <c r="AA1255" s="37"/>
      <c r="AB1255" s="37"/>
      <c r="AC1255" s="37"/>
      <c r="AD1255" s="37"/>
      <c r="AE1255" s="37"/>
      <c r="AR1255" s="209" t="s">
        <v>259</v>
      </c>
      <c r="AT1255" s="209" t="s">
        <v>154</v>
      </c>
      <c r="AU1255" s="209" t="s">
        <v>83</v>
      </c>
      <c r="AY1255" s="19" t="s">
        <v>152</v>
      </c>
      <c r="BE1255" s="210">
        <f>IF(N1255="základní",J1255,0)</f>
        <v>0</v>
      </c>
      <c r="BF1255" s="210">
        <f>IF(N1255="snížená",J1255,0)</f>
        <v>0</v>
      </c>
      <c r="BG1255" s="210">
        <f>IF(N1255="zákl. přenesená",J1255,0)</f>
        <v>0</v>
      </c>
      <c r="BH1255" s="210">
        <f>IF(N1255="sníž. přenesená",J1255,0)</f>
        <v>0</v>
      </c>
      <c r="BI1255" s="210">
        <f>IF(N1255="nulová",J1255,0)</f>
        <v>0</v>
      </c>
      <c r="BJ1255" s="19" t="s">
        <v>81</v>
      </c>
      <c r="BK1255" s="210">
        <f>ROUND(I1255*H1255,2)</f>
        <v>0</v>
      </c>
      <c r="BL1255" s="19" t="s">
        <v>259</v>
      </c>
      <c r="BM1255" s="209" t="s">
        <v>1794</v>
      </c>
    </row>
    <row r="1256" spans="1:65" s="13" customFormat="1">
      <c r="B1256" s="211"/>
      <c r="C1256" s="212"/>
      <c r="D1256" s="213" t="s">
        <v>161</v>
      </c>
      <c r="E1256" s="214" t="s">
        <v>21</v>
      </c>
      <c r="F1256" s="215" t="s">
        <v>1783</v>
      </c>
      <c r="G1256" s="212"/>
      <c r="H1256" s="214" t="s">
        <v>21</v>
      </c>
      <c r="I1256" s="216"/>
      <c r="J1256" s="212"/>
      <c r="K1256" s="212"/>
      <c r="L1256" s="217"/>
      <c r="M1256" s="218"/>
      <c r="N1256" s="219"/>
      <c r="O1256" s="219"/>
      <c r="P1256" s="219"/>
      <c r="Q1256" s="219"/>
      <c r="R1256" s="219"/>
      <c r="S1256" s="219"/>
      <c r="T1256" s="220"/>
      <c r="AT1256" s="221" t="s">
        <v>161</v>
      </c>
      <c r="AU1256" s="221" t="s">
        <v>83</v>
      </c>
      <c r="AV1256" s="13" t="s">
        <v>81</v>
      </c>
      <c r="AW1256" s="13" t="s">
        <v>36</v>
      </c>
      <c r="AX1256" s="13" t="s">
        <v>74</v>
      </c>
      <c r="AY1256" s="221" t="s">
        <v>152</v>
      </c>
    </row>
    <row r="1257" spans="1:65" s="14" customFormat="1">
      <c r="B1257" s="222"/>
      <c r="C1257" s="223"/>
      <c r="D1257" s="213" t="s">
        <v>161</v>
      </c>
      <c r="E1257" s="224" t="s">
        <v>21</v>
      </c>
      <c r="F1257" s="225" t="s">
        <v>1784</v>
      </c>
      <c r="G1257" s="223"/>
      <c r="H1257" s="226">
        <v>1</v>
      </c>
      <c r="I1257" s="227"/>
      <c r="J1257" s="223"/>
      <c r="K1257" s="223"/>
      <c r="L1257" s="228"/>
      <c r="M1257" s="229"/>
      <c r="N1257" s="230"/>
      <c r="O1257" s="230"/>
      <c r="P1257" s="230"/>
      <c r="Q1257" s="230"/>
      <c r="R1257" s="230"/>
      <c r="S1257" s="230"/>
      <c r="T1257" s="231"/>
      <c r="AT1257" s="232" t="s">
        <v>161</v>
      </c>
      <c r="AU1257" s="232" t="s">
        <v>83</v>
      </c>
      <c r="AV1257" s="14" t="s">
        <v>83</v>
      </c>
      <c r="AW1257" s="14" t="s">
        <v>36</v>
      </c>
      <c r="AX1257" s="14" t="s">
        <v>81</v>
      </c>
      <c r="AY1257" s="232" t="s">
        <v>152</v>
      </c>
    </row>
    <row r="1258" spans="1:65" s="2" customFormat="1" ht="24" customHeight="1">
      <c r="A1258" s="37"/>
      <c r="B1258" s="38"/>
      <c r="C1258" s="244" t="s">
        <v>1795</v>
      </c>
      <c r="D1258" s="244" t="s">
        <v>365</v>
      </c>
      <c r="E1258" s="245" t="s">
        <v>1796</v>
      </c>
      <c r="F1258" s="246" t="s">
        <v>1797</v>
      </c>
      <c r="G1258" s="247" t="s">
        <v>212</v>
      </c>
      <c r="H1258" s="248">
        <v>1</v>
      </c>
      <c r="I1258" s="249"/>
      <c r="J1258" s="250">
        <f>ROUND(I1258*H1258,2)</f>
        <v>0</v>
      </c>
      <c r="K1258" s="246" t="s">
        <v>272</v>
      </c>
      <c r="L1258" s="251"/>
      <c r="M1258" s="252" t="s">
        <v>21</v>
      </c>
      <c r="N1258" s="253" t="s">
        <v>45</v>
      </c>
      <c r="O1258" s="68"/>
      <c r="P1258" s="207">
        <f>O1258*H1258</f>
        <v>0</v>
      </c>
      <c r="Q1258" s="207">
        <v>0.2</v>
      </c>
      <c r="R1258" s="207">
        <f>Q1258*H1258</f>
        <v>0.2</v>
      </c>
      <c r="S1258" s="207">
        <v>0</v>
      </c>
      <c r="T1258" s="208">
        <f>S1258*H1258</f>
        <v>0</v>
      </c>
      <c r="U1258" s="37"/>
      <c r="V1258" s="37"/>
      <c r="W1258" s="37"/>
      <c r="X1258" s="37"/>
      <c r="Y1258" s="37"/>
      <c r="Z1258" s="37"/>
      <c r="AA1258" s="37"/>
      <c r="AB1258" s="37"/>
      <c r="AC1258" s="37"/>
      <c r="AD1258" s="37"/>
      <c r="AE1258" s="37"/>
      <c r="AR1258" s="209" t="s">
        <v>353</v>
      </c>
      <c r="AT1258" s="209" t="s">
        <v>365</v>
      </c>
      <c r="AU1258" s="209" t="s">
        <v>83</v>
      </c>
      <c r="AY1258" s="19" t="s">
        <v>152</v>
      </c>
      <c r="BE1258" s="210">
        <f>IF(N1258="základní",J1258,0)</f>
        <v>0</v>
      </c>
      <c r="BF1258" s="210">
        <f>IF(N1258="snížená",J1258,0)</f>
        <v>0</v>
      </c>
      <c r="BG1258" s="210">
        <f>IF(N1258="zákl. přenesená",J1258,0)</f>
        <v>0</v>
      </c>
      <c r="BH1258" s="210">
        <f>IF(N1258="sníž. přenesená",J1258,0)</f>
        <v>0</v>
      </c>
      <c r="BI1258" s="210">
        <f>IF(N1258="nulová",J1258,0)</f>
        <v>0</v>
      </c>
      <c r="BJ1258" s="19" t="s">
        <v>81</v>
      </c>
      <c r="BK1258" s="210">
        <f>ROUND(I1258*H1258,2)</f>
        <v>0</v>
      </c>
      <c r="BL1258" s="19" t="s">
        <v>259</v>
      </c>
      <c r="BM1258" s="209" t="s">
        <v>1798</v>
      </c>
    </row>
    <row r="1259" spans="1:65" s="14" customFormat="1">
      <c r="B1259" s="222"/>
      <c r="C1259" s="223"/>
      <c r="D1259" s="213" t="s">
        <v>161</v>
      </c>
      <c r="E1259" s="224" t="s">
        <v>21</v>
      </c>
      <c r="F1259" s="225" t="s">
        <v>1799</v>
      </c>
      <c r="G1259" s="223"/>
      <c r="H1259" s="226">
        <v>1</v>
      </c>
      <c r="I1259" s="227"/>
      <c r="J1259" s="223"/>
      <c r="K1259" s="223"/>
      <c r="L1259" s="228"/>
      <c r="M1259" s="229"/>
      <c r="N1259" s="230"/>
      <c r="O1259" s="230"/>
      <c r="P1259" s="230"/>
      <c r="Q1259" s="230"/>
      <c r="R1259" s="230"/>
      <c r="S1259" s="230"/>
      <c r="T1259" s="231"/>
      <c r="AT1259" s="232" t="s">
        <v>161</v>
      </c>
      <c r="AU1259" s="232" t="s">
        <v>83</v>
      </c>
      <c r="AV1259" s="14" t="s">
        <v>83</v>
      </c>
      <c r="AW1259" s="14" t="s">
        <v>36</v>
      </c>
      <c r="AX1259" s="14" t="s">
        <v>81</v>
      </c>
      <c r="AY1259" s="232" t="s">
        <v>152</v>
      </c>
    </row>
    <row r="1260" spans="1:65" s="13" customFormat="1">
      <c r="B1260" s="211"/>
      <c r="C1260" s="212"/>
      <c r="D1260" s="213" t="s">
        <v>161</v>
      </c>
      <c r="E1260" s="214" t="s">
        <v>21</v>
      </c>
      <c r="F1260" s="215" t="s">
        <v>1800</v>
      </c>
      <c r="G1260" s="212"/>
      <c r="H1260" s="214" t="s">
        <v>21</v>
      </c>
      <c r="I1260" s="216"/>
      <c r="J1260" s="212"/>
      <c r="K1260" s="212"/>
      <c r="L1260" s="217"/>
      <c r="M1260" s="218"/>
      <c r="N1260" s="219"/>
      <c r="O1260" s="219"/>
      <c r="P1260" s="219"/>
      <c r="Q1260" s="219"/>
      <c r="R1260" s="219"/>
      <c r="S1260" s="219"/>
      <c r="T1260" s="220"/>
      <c r="AT1260" s="221" t="s">
        <v>161</v>
      </c>
      <c r="AU1260" s="221" t="s">
        <v>83</v>
      </c>
      <c r="AV1260" s="13" t="s">
        <v>81</v>
      </c>
      <c r="AW1260" s="13" t="s">
        <v>36</v>
      </c>
      <c r="AX1260" s="13" t="s">
        <v>74</v>
      </c>
      <c r="AY1260" s="221" t="s">
        <v>152</v>
      </c>
    </row>
    <row r="1261" spans="1:65" s="13" customFormat="1">
      <c r="B1261" s="211"/>
      <c r="C1261" s="212"/>
      <c r="D1261" s="213" t="s">
        <v>161</v>
      </c>
      <c r="E1261" s="214" t="s">
        <v>21</v>
      </c>
      <c r="F1261" s="215" t="s">
        <v>1801</v>
      </c>
      <c r="G1261" s="212"/>
      <c r="H1261" s="214" t="s">
        <v>21</v>
      </c>
      <c r="I1261" s="216"/>
      <c r="J1261" s="212"/>
      <c r="K1261" s="212"/>
      <c r="L1261" s="217"/>
      <c r="M1261" s="218"/>
      <c r="N1261" s="219"/>
      <c r="O1261" s="219"/>
      <c r="P1261" s="219"/>
      <c r="Q1261" s="219"/>
      <c r="R1261" s="219"/>
      <c r="S1261" s="219"/>
      <c r="T1261" s="220"/>
      <c r="AT1261" s="221" t="s">
        <v>161</v>
      </c>
      <c r="AU1261" s="221" t="s">
        <v>83</v>
      </c>
      <c r="AV1261" s="13" t="s">
        <v>81</v>
      </c>
      <c r="AW1261" s="13" t="s">
        <v>36</v>
      </c>
      <c r="AX1261" s="13" t="s">
        <v>74</v>
      </c>
      <c r="AY1261" s="221" t="s">
        <v>152</v>
      </c>
    </row>
    <row r="1262" spans="1:65" s="13" customFormat="1">
      <c r="B1262" s="211"/>
      <c r="C1262" s="212"/>
      <c r="D1262" s="213" t="s">
        <v>161</v>
      </c>
      <c r="E1262" s="214" t="s">
        <v>21</v>
      </c>
      <c r="F1262" s="215" t="s">
        <v>1802</v>
      </c>
      <c r="G1262" s="212"/>
      <c r="H1262" s="214" t="s">
        <v>21</v>
      </c>
      <c r="I1262" s="216"/>
      <c r="J1262" s="212"/>
      <c r="K1262" s="212"/>
      <c r="L1262" s="217"/>
      <c r="M1262" s="218"/>
      <c r="N1262" s="219"/>
      <c r="O1262" s="219"/>
      <c r="P1262" s="219"/>
      <c r="Q1262" s="219"/>
      <c r="R1262" s="219"/>
      <c r="S1262" s="219"/>
      <c r="T1262" s="220"/>
      <c r="AT1262" s="221" t="s">
        <v>161</v>
      </c>
      <c r="AU1262" s="221" t="s">
        <v>83</v>
      </c>
      <c r="AV1262" s="13" t="s">
        <v>81</v>
      </c>
      <c r="AW1262" s="13" t="s">
        <v>36</v>
      </c>
      <c r="AX1262" s="13" t="s">
        <v>74</v>
      </c>
      <c r="AY1262" s="221" t="s">
        <v>152</v>
      </c>
    </row>
    <row r="1263" spans="1:65" s="13" customFormat="1">
      <c r="B1263" s="211"/>
      <c r="C1263" s="212"/>
      <c r="D1263" s="213" t="s">
        <v>161</v>
      </c>
      <c r="E1263" s="214" t="s">
        <v>21</v>
      </c>
      <c r="F1263" s="215" t="s">
        <v>1803</v>
      </c>
      <c r="G1263" s="212"/>
      <c r="H1263" s="214" t="s">
        <v>21</v>
      </c>
      <c r="I1263" s="216"/>
      <c r="J1263" s="212"/>
      <c r="K1263" s="212"/>
      <c r="L1263" s="217"/>
      <c r="M1263" s="218"/>
      <c r="N1263" s="219"/>
      <c r="O1263" s="219"/>
      <c r="P1263" s="219"/>
      <c r="Q1263" s="219"/>
      <c r="R1263" s="219"/>
      <c r="S1263" s="219"/>
      <c r="T1263" s="220"/>
      <c r="AT1263" s="221" t="s">
        <v>161</v>
      </c>
      <c r="AU1263" s="221" t="s">
        <v>83</v>
      </c>
      <c r="AV1263" s="13" t="s">
        <v>81</v>
      </c>
      <c r="AW1263" s="13" t="s">
        <v>36</v>
      </c>
      <c r="AX1263" s="13" t="s">
        <v>74</v>
      </c>
      <c r="AY1263" s="221" t="s">
        <v>152</v>
      </c>
    </row>
    <row r="1264" spans="1:65" s="13" customFormat="1">
      <c r="B1264" s="211"/>
      <c r="C1264" s="212"/>
      <c r="D1264" s="213" t="s">
        <v>161</v>
      </c>
      <c r="E1264" s="214" t="s">
        <v>21</v>
      </c>
      <c r="F1264" s="215" t="s">
        <v>1804</v>
      </c>
      <c r="G1264" s="212"/>
      <c r="H1264" s="214" t="s">
        <v>21</v>
      </c>
      <c r="I1264" s="216"/>
      <c r="J1264" s="212"/>
      <c r="K1264" s="212"/>
      <c r="L1264" s="217"/>
      <c r="M1264" s="218"/>
      <c r="N1264" s="219"/>
      <c r="O1264" s="219"/>
      <c r="P1264" s="219"/>
      <c r="Q1264" s="219"/>
      <c r="R1264" s="219"/>
      <c r="S1264" s="219"/>
      <c r="T1264" s="220"/>
      <c r="AT1264" s="221" t="s">
        <v>161</v>
      </c>
      <c r="AU1264" s="221" t="s">
        <v>83</v>
      </c>
      <c r="AV1264" s="13" t="s">
        <v>81</v>
      </c>
      <c r="AW1264" s="13" t="s">
        <v>36</v>
      </c>
      <c r="AX1264" s="13" t="s">
        <v>74</v>
      </c>
      <c r="AY1264" s="221" t="s">
        <v>152</v>
      </c>
    </row>
    <row r="1265" spans="1:65" s="13" customFormat="1">
      <c r="B1265" s="211"/>
      <c r="C1265" s="212"/>
      <c r="D1265" s="213" t="s">
        <v>161</v>
      </c>
      <c r="E1265" s="214" t="s">
        <v>21</v>
      </c>
      <c r="F1265" s="215" t="s">
        <v>1805</v>
      </c>
      <c r="G1265" s="212"/>
      <c r="H1265" s="214" t="s">
        <v>21</v>
      </c>
      <c r="I1265" s="216"/>
      <c r="J1265" s="212"/>
      <c r="K1265" s="212"/>
      <c r="L1265" s="217"/>
      <c r="M1265" s="218"/>
      <c r="N1265" s="219"/>
      <c r="O1265" s="219"/>
      <c r="P1265" s="219"/>
      <c r="Q1265" s="219"/>
      <c r="R1265" s="219"/>
      <c r="S1265" s="219"/>
      <c r="T1265" s="220"/>
      <c r="AT1265" s="221" t="s">
        <v>161</v>
      </c>
      <c r="AU1265" s="221" t="s">
        <v>83</v>
      </c>
      <c r="AV1265" s="13" t="s">
        <v>81</v>
      </c>
      <c r="AW1265" s="13" t="s">
        <v>36</v>
      </c>
      <c r="AX1265" s="13" t="s">
        <v>74</v>
      </c>
      <c r="AY1265" s="221" t="s">
        <v>152</v>
      </c>
    </row>
    <row r="1266" spans="1:65" s="2" customFormat="1" ht="36" customHeight="1">
      <c r="A1266" s="37"/>
      <c r="B1266" s="38"/>
      <c r="C1266" s="198" t="s">
        <v>1806</v>
      </c>
      <c r="D1266" s="198" t="s">
        <v>154</v>
      </c>
      <c r="E1266" s="199" t="s">
        <v>1807</v>
      </c>
      <c r="F1266" s="200" t="s">
        <v>1808</v>
      </c>
      <c r="G1266" s="201" t="s">
        <v>212</v>
      </c>
      <c r="H1266" s="202">
        <v>1</v>
      </c>
      <c r="I1266" s="203"/>
      <c r="J1266" s="204">
        <f>ROUND(I1266*H1266,2)</f>
        <v>0</v>
      </c>
      <c r="K1266" s="200" t="s">
        <v>158</v>
      </c>
      <c r="L1266" s="42"/>
      <c r="M1266" s="205" t="s">
        <v>21</v>
      </c>
      <c r="N1266" s="206" t="s">
        <v>45</v>
      </c>
      <c r="O1266" s="68"/>
      <c r="P1266" s="207">
        <f>O1266*H1266</f>
        <v>0</v>
      </c>
      <c r="Q1266" s="207">
        <v>0</v>
      </c>
      <c r="R1266" s="207">
        <f>Q1266*H1266</f>
        <v>0</v>
      </c>
      <c r="S1266" s="207">
        <v>0</v>
      </c>
      <c r="T1266" s="208">
        <f>S1266*H1266</f>
        <v>0</v>
      </c>
      <c r="U1266" s="37"/>
      <c r="V1266" s="37"/>
      <c r="W1266" s="37"/>
      <c r="X1266" s="37"/>
      <c r="Y1266" s="37"/>
      <c r="Z1266" s="37"/>
      <c r="AA1266" s="37"/>
      <c r="AB1266" s="37"/>
      <c r="AC1266" s="37"/>
      <c r="AD1266" s="37"/>
      <c r="AE1266" s="37"/>
      <c r="AR1266" s="209" t="s">
        <v>259</v>
      </c>
      <c r="AT1266" s="209" t="s">
        <v>154</v>
      </c>
      <c r="AU1266" s="209" t="s">
        <v>83</v>
      </c>
      <c r="AY1266" s="19" t="s">
        <v>152</v>
      </c>
      <c r="BE1266" s="210">
        <f>IF(N1266="základní",J1266,0)</f>
        <v>0</v>
      </c>
      <c r="BF1266" s="210">
        <f>IF(N1266="snížená",J1266,0)</f>
        <v>0</v>
      </c>
      <c r="BG1266" s="210">
        <f>IF(N1266="zákl. přenesená",J1266,0)</f>
        <v>0</v>
      </c>
      <c r="BH1266" s="210">
        <f>IF(N1266="sníž. přenesená",J1266,0)</f>
        <v>0</v>
      </c>
      <c r="BI1266" s="210">
        <f>IF(N1266="nulová",J1266,0)</f>
        <v>0</v>
      </c>
      <c r="BJ1266" s="19" t="s">
        <v>81</v>
      </c>
      <c r="BK1266" s="210">
        <f>ROUND(I1266*H1266,2)</f>
        <v>0</v>
      </c>
      <c r="BL1266" s="19" t="s">
        <v>259</v>
      </c>
      <c r="BM1266" s="209" t="s">
        <v>1809</v>
      </c>
    </row>
    <row r="1267" spans="1:65" s="13" customFormat="1">
      <c r="B1267" s="211"/>
      <c r="C1267" s="212"/>
      <c r="D1267" s="213" t="s">
        <v>161</v>
      </c>
      <c r="E1267" s="214" t="s">
        <v>21</v>
      </c>
      <c r="F1267" s="215" t="s">
        <v>1783</v>
      </c>
      <c r="G1267" s="212"/>
      <c r="H1267" s="214" t="s">
        <v>21</v>
      </c>
      <c r="I1267" s="216"/>
      <c r="J1267" s="212"/>
      <c r="K1267" s="212"/>
      <c r="L1267" s="217"/>
      <c r="M1267" s="218"/>
      <c r="N1267" s="219"/>
      <c r="O1267" s="219"/>
      <c r="P1267" s="219"/>
      <c r="Q1267" s="219"/>
      <c r="R1267" s="219"/>
      <c r="S1267" s="219"/>
      <c r="T1267" s="220"/>
      <c r="AT1267" s="221" t="s">
        <v>161</v>
      </c>
      <c r="AU1267" s="221" t="s">
        <v>83</v>
      </c>
      <c r="AV1267" s="13" t="s">
        <v>81</v>
      </c>
      <c r="AW1267" s="13" t="s">
        <v>36</v>
      </c>
      <c r="AX1267" s="13" t="s">
        <v>74</v>
      </c>
      <c r="AY1267" s="221" t="s">
        <v>152</v>
      </c>
    </row>
    <row r="1268" spans="1:65" s="14" customFormat="1">
      <c r="B1268" s="222"/>
      <c r="C1268" s="223"/>
      <c r="D1268" s="213" t="s">
        <v>161</v>
      </c>
      <c r="E1268" s="224" t="s">
        <v>21</v>
      </c>
      <c r="F1268" s="225" t="s">
        <v>1784</v>
      </c>
      <c r="G1268" s="223"/>
      <c r="H1268" s="226">
        <v>1</v>
      </c>
      <c r="I1268" s="227"/>
      <c r="J1268" s="223"/>
      <c r="K1268" s="223"/>
      <c r="L1268" s="228"/>
      <c r="M1268" s="229"/>
      <c r="N1268" s="230"/>
      <c r="O1268" s="230"/>
      <c r="P1268" s="230"/>
      <c r="Q1268" s="230"/>
      <c r="R1268" s="230"/>
      <c r="S1268" s="230"/>
      <c r="T1268" s="231"/>
      <c r="AT1268" s="232" t="s">
        <v>161</v>
      </c>
      <c r="AU1268" s="232" t="s">
        <v>83</v>
      </c>
      <c r="AV1268" s="14" t="s">
        <v>83</v>
      </c>
      <c r="AW1268" s="14" t="s">
        <v>36</v>
      </c>
      <c r="AX1268" s="14" t="s">
        <v>81</v>
      </c>
      <c r="AY1268" s="232" t="s">
        <v>152</v>
      </c>
    </row>
    <row r="1269" spans="1:65" s="2" customFormat="1" ht="16.5" customHeight="1">
      <c r="A1269" s="37"/>
      <c r="B1269" s="38"/>
      <c r="C1269" s="244" t="s">
        <v>1810</v>
      </c>
      <c r="D1269" s="244" t="s">
        <v>365</v>
      </c>
      <c r="E1269" s="245" t="s">
        <v>1811</v>
      </c>
      <c r="F1269" s="246" t="s">
        <v>1812</v>
      </c>
      <c r="G1269" s="247" t="s">
        <v>212</v>
      </c>
      <c r="H1269" s="248">
        <v>1</v>
      </c>
      <c r="I1269" s="249"/>
      <c r="J1269" s="250">
        <f>ROUND(I1269*H1269,2)</f>
        <v>0</v>
      </c>
      <c r="K1269" s="246" t="s">
        <v>272</v>
      </c>
      <c r="L1269" s="251"/>
      <c r="M1269" s="252" t="s">
        <v>21</v>
      </c>
      <c r="N1269" s="253" t="s">
        <v>45</v>
      </c>
      <c r="O1269" s="68"/>
      <c r="P1269" s="207">
        <f>O1269*H1269</f>
        <v>0</v>
      </c>
      <c r="Q1269" s="207">
        <v>0.2</v>
      </c>
      <c r="R1269" s="207">
        <f>Q1269*H1269</f>
        <v>0.2</v>
      </c>
      <c r="S1269" s="207">
        <v>0</v>
      </c>
      <c r="T1269" s="208">
        <f>S1269*H1269</f>
        <v>0</v>
      </c>
      <c r="U1269" s="37"/>
      <c r="V1269" s="37"/>
      <c r="W1269" s="37"/>
      <c r="X1269" s="37"/>
      <c r="Y1269" s="37"/>
      <c r="Z1269" s="37"/>
      <c r="AA1269" s="37"/>
      <c r="AB1269" s="37"/>
      <c r="AC1269" s="37"/>
      <c r="AD1269" s="37"/>
      <c r="AE1269" s="37"/>
      <c r="AR1269" s="209" t="s">
        <v>353</v>
      </c>
      <c r="AT1269" s="209" t="s">
        <v>365</v>
      </c>
      <c r="AU1269" s="209" t="s">
        <v>83</v>
      </c>
      <c r="AY1269" s="19" t="s">
        <v>152</v>
      </c>
      <c r="BE1269" s="210">
        <f>IF(N1269="základní",J1269,0)</f>
        <v>0</v>
      </c>
      <c r="BF1269" s="210">
        <f>IF(N1269="snížená",J1269,0)</f>
        <v>0</v>
      </c>
      <c r="BG1269" s="210">
        <f>IF(N1269="zákl. přenesená",J1269,0)</f>
        <v>0</v>
      </c>
      <c r="BH1269" s="210">
        <f>IF(N1269="sníž. přenesená",J1269,0)</f>
        <v>0</v>
      </c>
      <c r="BI1269" s="210">
        <f>IF(N1269="nulová",J1269,0)</f>
        <v>0</v>
      </c>
      <c r="BJ1269" s="19" t="s">
        <v>81</v>
      </c>
      <c r="BK1269" s="210">
        <f>ROUND(I1269*H1269,2)</f>
        <v>0</v>
      </c>
      <c r="BL1269" s="19" t="s">
        <v>259</v>
      </c>
      <c r="BM1269" s="209" t="s">
        <v>1813</v>
      </c>
    </row>
    <row r="1270" spans="1:65" s="14" customFormat="1">
      <c r="B1270" s="222"/>
      <c r="C1270" s="223"/>
      <c r="D1270" s="213" t="s">
        <v>161</v>
      </c>
      <c r="E1270" s="224" t="s">
        <v>21</v>
      </c>
      <c r="F1270" s="225" t="s">
        <v>1799</v>
      </c>
      <c r="G1270" s="223"/>
      <c r="H1270" s="226">
        <v>1</v>
      </c>
      <c r="I1270" s="227"/>
      <c r="J1270" s="223"/>
      <c r="K1270" s="223"/>
      <c r="L1270" s="228"/>
      <c r="M1270" s="229"/>
      <c r="N1270" s="230"/>
      <c r="O1270" s="230"/>
      <c r="P1270" s="230"/>
      <c r="Q1270" s="230"/>
      <c r="R1270" s="230"/>
      <c r="S1270" s="230"/>
      <c r="T1270" s="231"/>
      <c r="AT1270" s="232" t="s">
        <v>161</v>
      </c>
      <c r="AU1270" s="232" t="s">
        <v>83</v>
      </c>
      <c r="AV1270" s="14" t="s">
        <v>83</v>
      </c>
      <c r="AW1270" s="14" t="s">
        <v>36</v>
      </c>
      <c r="AX1270" s="14" t="s">
        <v>81</v>
      </c>
      <c r="AY1270" s="232" t="s">
        <v>152</v>
      </c>
    </row>
    <row r="1271" spans="1:65" s="13" customFormat="1">
      <c r="B1271" s="211"/>
      <c r="C1271" s="212"/>
      <c r="D1271" s="213" t="s">
        <v>161</v>
      </c>
      <c r="E1271" s="214" t="s">
        <v>21</v>
      </c>
      <c r="F1271" s="215" t="s">
        <v>1814</v>
      </c>
      <c r="G1271" s="212"/>
      <c r="H1271" s="214" t="s">
        <v>21</v>
      </c>
      <c r="I1271" s="216"/>
      <c r="J1271" s="212"/>
      <c r="K1271" s="212"/>
      <c r="L1271" s="217"/>
      <c r="M1271" s="218"/>
      <c r="N1271" s="219"/>
      <c r="O1271" s="219"/>
      <c r="P1271" s="219"/>
      <c r="Q1271" s="219"/>
      <c r="R1271" s="219"/>
      <c r="S1271" s="219"/>
      <c r="T1271" s="220"/>
      <c r="AT1271" s="221" t="s">
        <v>161</v>
      </c>
      <c r="AU1271" s="221" t="s">
        <v>83</v>
      </c>
      <c r="AV1271" s="13" t="s">
        <v>81</v>
      </c>
      <c r="AW1271" s="13" t="s">
        <v>36</v>
      </c>
      <c r="AX1271" s="13" t="s">
        <v>74</v>
      </c>
      <c r="AY1271" s="221" t="s">
        <v>152</v>
      </c>
    </row>
    <row r="1272" spans="1:65" s="13" customFormat="1">
      <c r="B1272" s="211"/>
      <c r="C1272" s="212"/>
      <c r="D1272" s="213" t="s">
        <v>161</v>
      </c>
      <c r="E1272" s="214" t="s">
        <v>21</v>
      </c>
      <c r="F1272" s="215" t="s">
        <v>1815</v>
      </c>
      <c r="G1272" s="212"/>
      <c r="H1272" s="214" t="s">
        <v>21</v>
      </c>
      <c r="I1272" s="216"/>
      <c r="J1272" s="212"/>
      <c r="K1272" s="212"/>
      <c r="L1272" s="217"/>
      <c r="M1272" s="218"/>
      <c r="N1272" s="219"/>
      <c r="O1272" s="219"/>
      <c r="P1272" s="219"/>
      <c r="Q1272" s="219"/>
      <c r="R1272" s="219"/>
      <c r="S1272" s="219"/>
      <c r="T1272" s="220"/>
      <c r="AT1272" s="221" t="s">
        <v>161</v>
      </c>
      <c r="AU1272" s="221" t="s">
        <v>83</v>
      </c>
      <c r="AV1272" s="13" t="s">
        <v>81</v>
      </c>
      <c r="AW1272" s="13" t="s">
        <v>36</v>
      </c>
      <c r="AX1272" s="13" t="s">
        <v>74</v>
      </c>
      <c r="AY1272" s="221" t="s">
        <v>152</v>
      </c>
    </row>
    <row r="1273" spans="1:65" s="2" customFormat="1" ht="24" customHeight="1">
      <c r="A1273" s="37"/>
      <c r="B1273" s="38"/>
      <c r="C1273" s="198" t="s">
        <v>1816</v>
      </c>
      <c r="D1273" s="198" t="s">
        <v>154</v>
      </c>
      <c r="E1273" s="199" t="s">
        <v>1817</v>
      </c>
      <c r="F1273" s="200" t="s">
        <v>1818</v>
      </c>
      <c r="G1273" s="201" t="s">
        <v>212</v>
      </c>
      <c r="H1273" s="202">
        <v>1</v>
      </c>
      <c r="I1273" s="203"/>
      <c r="J1273" s="204">
        <f>ROUND(I1273*H1273,2)</f>
        <v>0</v>
      </c>
      <c r="K1273" s="200" t="s">
        <v>272</v>
      </c>
      <c r="L1273" s="42"/>
      <c r="M1273" s="205" t="s">
        <v>21</v>
      </c>
      <c r="N1273" s="206" t="s">
        <v>45</v>
      </c>
      <c r="O1273" s="68"/>
      <c r="P1273" s="207">
        <f>O1273*H1273</f>
        <v>0</v>
      </c>
      <c r="Q1273" s="207">
        <v>0</v>
      </c>
      <c r="R1273" s="207">
        <f>Q1273*H1273</f>
        <v>0</v>
      </c>
      <c r="S1273" s="207">
        <v>0</v>
      </c>
      <c r="T1273" s="208">
        <f>S1273*H1273</f>
        <v>0</v>
      </c>
      <c r="U1273" s="37"/>
      <c r="V1273" s="37"/>
      <c r="W1273" s="37"/>
      <c r="X1273" s="37"/>
      <c r="Y1273" s="37"/>
      <c r="Z1273" s="37"/>
      <c r="AA1273" s="37"/>
      <c r="AB1273" s="37"/>
      <c r="AC1273" s="37"/>
      <c r="AD1273" s="37"/>
      <c r="AE1273" s="37"/>
      <c r="AR1273" s="209" t="s">
        <v>259</v>
      </c>
      <c r="AT1273" s="209" t="s">
        <v>154</v>
      </c>
      <c r="AU1273" s="209" t="s">
        <v>83</v>
      </c>
      <c r="AY1273" s="19" t="s">
        <v>152</v>
      </c>
      <c r="BE1273" s="210">
        <f>IF(N1273="základní",J1273,0)</f>
        <v>0</v>
      </c>
      <c r="BF1273" s="210">
        <f>IF(N1273="snížená",J1273,0)</f>
        <v>0</v>
      </c>
      <c r="BG1273" s="210">
        <f>IF(N1273="zákl. přenesená",J1273,0)</f>
        <v>0</v>
      </c>
      <c r="BH1273" s="210">
        <f>IF(N1273="sníž. přenesená",J1273,0)</f>
        <v>0</v>
      </c>
      <c r="BI1273" s="210">
        <f>IF(N1273="nulová",J1273,0)</f>
        <v>0</v>
      </c>
      <c r="BJ1273" s="19" t="s">
        <v>81</v>
      </c>
      <c r="BK1273" s="210">
        <f>ROUND(I1273*H1273,2)</f>
        <v>0</v>
      </c>
      <c r="BL1273" s="19" t="s">
        <v>259</v>
      </c>
      <c r="BM1273" s="209" t="s">
        <v>1819</v>
      </c>
    </row>
    <row r="1274" spans="1:65" s="13" customFormat="1">
      <c r="B1274" s="211"/>
      <c r="C1274" s="212"/>
      <c r="D1274" s="213" t="s">
        <v>161</v>
      </c>
      <c r="E1274" s="214" t="s">
        <v>21</v>
      </c>
      <c r="F1274" s="215" t="s">
        <v>1783</v>
      </c>
      <c r="G1274" s="212"/>
      <c r="H1274" s="214" t="s">
        <v>21</v>
      </c>
      <c r="I1274" s="216"/>
      <c r="J1274" s="212"/>
      <c r="K1274" s="212"/>
      <c r="L1274" s="217"/>
      <c r="M1274" s="218"/>
      <c r="N1274" s="219"/>
      <c r="O1274" s="219"/>
      <c r="P1274" s="219"/>
      <c r="Q1274" s="219"/>
      <c r="R1274" s="219"/>
      <c r="S1274" s="219"/>
      <c r="T1274" s="220"/>
      <c r="AT1274" s="221" t="s">
        <v>161</v>
      </c>
      <c r="AU1274" s="221" t="s">
        <v>83</v>
      </c>
      <c r="AV1274" s="13" t="s">
        <v>81</v>
      </c>
      <c r="AW1274" s="13" t="s">
        <v>36</v>
      </c>
      <c r="AX1274" s="13" t="s">
        <v>74</v>
      </c>
      <c r="AY1274" s="221" t="s">
        <v>152</v>
      </c>
    </row>
    <row r="1275" spans="1:65" s="14" customFormat="1">
      <c r="B1275" s="222"/>
      <c r="C1275" s="223"/>
      <c r="D1275" s="213" t="s">
        <v>161</v>
      </c>
      <c r="E1275" s="224" t="s">
        <v>21</v>
      </c>
      <c r="F1275" s="225" t="s">
        <v>1784</v>
      </c>
      <c r="G1275" s="223"/>
      <c r="H1275" s="226">
        <v>1</v>
      </c>
      <c r="I1275" s="227"/>
      <c r="J1275" s="223"/>
      <c r="K1275" s="223"/>
      <c r="L1275" s="228"/>
      <c r="M1275" s="229"/>
      <c r="N1275" s="230"/>
      <c r="O1275" s="230"/>
      <c r="P1275" s="230"/>
      <c r="Q1275" s="230"/>
      <c r="R1275" s="230"/>
      <c r="S1275" s="230"/>
      <c r="T1275" s="231"/>
      <c r="AT1275" s="232" t="s">
        <v>161</v>
      </c>
      <c r="AU1275" s="232" t="s">
        <v>83</v>
      </c>
      <c r="AV1275" s="14" t="s">
        <v>83</v>
      </c>
      <c r="AW1275" s="14" t="s">
        <v>36</v>
      </c>
      <c r="AX1275" s="14" t="s">
        <v>81</v>
      </c>
      <c r="AY1275" s="232" t="s">
        <v>152</v>
      </c>
    </row>
    <row r="1276" spans="1:65" s="2" customFormat="1" ht="16.5" customHeight="1">
      <c r="A1276" s="37"/>
      <c r="B1276" s="38"/>
      <c r="C1276" s="244" t="s">
        <v>1820</v>
      </c>
      <c r="D1276" s="244" t="s">
        <v>365</v>
      </c>
      <c r="E1276" s="245" t="s">
        <v>1821</v>
      </c>
      <c r="F1276" s="246" t="s">
        <v>1822</v>
      </c>
      <c r="G1276" s="247" t="s">
        <v>212</v>
      </c>
      <c r="H1276" s="248">
        <v>1</v>
      </c>
      <c r="I1276" s="249"/>
      <c r="J1276" s="250">
        <f>ROUND(I1276*H1276,2)</f>
        <v>0</v>
      </c>
      <c r="K1276" s="246" t="s">
        <v>272</v>
      </c>
      <c r="L1276" s="251"/>
      <c r="M1276" s="252" t="s">
        <v>21</v>
      </c>
      <c r="N1276" s="253" t="s">
        <v>45</v>
      </c>
      <c r="O1276" s="68"/>
      <c r="P1276" s="207">
        <f>O1276*H1276</f>
        <v>0</v>
      </c>
      <c r="Q1276" s="207">
        <v>0.2</v>
      </c>
      <c r="R1276" s="207">
        <f>Q1276*H1276</f>
        <v>0.2</v>
      </c>
      <c r="S1276" s="207">
        <v>0</v>
      </c>
      <c r="T1276" s="208">
        <f>S1276*H1276</f>
        <v>0</v>
      </c>
      <c r="U1276" s="37"/>
      <c r="V1276" s="37"/>
      <c r="W1276" s="37"/>
      <c r="X1276" s="37"/>
      <c r="Y1276" s="37"/>
      <c r="Z1276" s="37"/>
      <c r="AA1276" s="37"/>
      <c r="AB1276" s="37"/>
      <c r="AC1276" s="37"/>
      <c r="AD1276" s="37"/>
      <c r="AE1276" s="37"/>
      <c r="AR1276" s="209" t="s">
        <v>353</v>
      </c>
      <c r="AT1276" s="209" t="s">
        <v>365</v>
      </c>
      <c r="AU1276" s="209" t="s">
        <v>83</v>
      </c>
      <c r="AY1276" s="19" t="s">
        <v>152</v>
      </c>
      <c r="BE1276" s="210">
        <f>IF(N1276="základní",J1276,0)</f>
        <v>0</v>
      </c>
      <c r="BF1276" s="210">
        <f>IF(N1276="snížená",J1276,0)</f>
        <v>0</v>
      </c>
      <c r="BG1276" s="210">
        <f>IF(N1276="zákl. přenesená",J1276,0)</f>
        <v>0</v>
      </c>
      <c r="BH1276" s="210">
        <f>IF(N1276="sníž. přenesená",J1276,0)</f>
        <v>0</v>
      </c>
      <c r="BI1276" s="210">
        <f>IF(N1276="nulová",J1276,0)</f>
        <v>0</v>
      </c>
      <c r="BJ1276" s="19" t="s">
        <v>81</v>
      </c>
      <c r="BK1276" s="210">
        <f>ROUND(I1276*H1276,2)</f>
        <v>0</v>
      </c>
      <c r="BL1276" s="19" t="s">
        <v>259</v>
      </c>
      <c r="BM1276" s="209" t="s">
        <v>1823</v>
      </c>
    </row>
    <row r="1277" spans="1:65" s="14" customFormat="1">
      <c r="B1277" s="222"/>
      <c r="C1277" s="223"/>
      <c r="D1277" s="213" t="s">
        <v>161</v>
      </c>
      <c r="E1277" s="224" t="s">
        <v>21</v>
      </c>
      <c r="F1277" s="225" t="s">
        <v>1789</v>
      </c>
      <c r="G1277" s="223"/>
      <c r="H1277" s="226">
        <v>1</v>
      </c>
      <c r="I1277" s="227"/>
      <c r="J1277" s="223"/>
      <c r="K1277" s="223"/>
      <c r="L1277" s="228"/>
      <c r="M1277" s="229"/>
      <c r="N1277" s="230"/>
      <c r="O1277" s="230"/>
      <c r="P1277" s="230"/>
      <c r="Q1277" s="230"/>
      <c r="R1277" s="230"/>
      <c r="S1277" s="230"/>
      <c r="T1277" s="231"/>
      <c r="AT1277" s="232" t="s">
        <v>161</v>
      </c>
      <c r="AU1277" s="232" t="s">
        <v>83</v>
      </c>
      <c r="AV1277" s="14" t="s">
        <v>83</v>
      </c>
      <c r="AW1277" s="14" t="s">
        <v>36</v>
      </c>
      <c r="AX1277" s="14" t="s">
        <v>81</v>
      </c>
      <c r="AY1277" s="232" t="s">
        <v>152</v>
      </c>
    </row>
    <row r="1278" spans="1:65" s="13" customFormat="1" ht="33.75">
      <c r="B1278" s="211"/>
      <c r="C1278" s="212"/>
      <c r="D1278" s="213" t="s">
        <v>161</v>
      </c>
      <c r="E1278" s="214" t="s">
        <v>21</v>
      </c>
      <c r="F1278" s="215" t="s">
        <v>1824</v>
      </c>
      <c r="G1278" s="212"/>
      <c r="H1278" s="214" t="s">
        <v>21</v>
      </c>
      <c r="I1278" s="216"/>
      <c r="J1278" s="212"/>
      <c r="K1278" s="212"/>
      <c r="L1278" s="217"/>
      <c r="M1278" s="218"/>
      <c r="N1278" s="219"/>
      <c r="O1278" s="219"/>
      <c r="P1278" s="219"/>
      <c r="Q1278" s="219"/>
      <c r="R1278" s="219"/>
      <c r="S1278" s="219"/>
      <c r="T1278" s="220"/>
      <c r="AT1278" s="221" t="s">
        <v>161</v>
      </c>
      <c r="AU1278" s="221" t="s">
        <v>83</v>
      </c>
      <c r="AV1278" s="13" t="s">
        <v>81</v>
      </c>
      <c r="AW1278" s="13" t="s">
        <v>36</v>
      </c>
      <c r="AX1278" s="13" t="s">
        <v>74</v>
      </c>
      <c r="AY1278" s="221" t="s">
        <v>152</v>
      </c>
    </row>
    <row r="1279" spans="1:65" s="2" customFormat="1" ht="36" customHeight="1">
      <c r="A1279" s="37"/>
      <c r="B1279" s="38"/>
      <c r="C1279" s="198" t="s">
        <v>1825</v>
      </c>
      <c r="D1279" s="198" t="s">
        <v>154</v>
      </c>
      <c r="E1279" s="199" t="s">
        <v>1826</v>
      </c>
      <c r="F1279" s="200" t="s">
        <v>1827</v>
      </c>
      <c r="G1279" s="201" t="s">
        <v>212</v>
      </c>
      <c r="H1279" s="202">
        <v>1</v>
      </c>
      <c r="I1279" s="203"/>
      <c r="J1279" s="204">
        <f>ROUND(I1279*H1279,2)</f>
        <v>0</v>
      </c>
      <c r="K1279" s="200" t="s">
        <v>272</v>
      </c>
      <c r="L1279" s="42"/>
      <c r="M1279" s="205" t="s">
        <v>21</v>
      </c>
      <c r="N1279" s="206" t="s">
        <v>45</v>
      </c>
      <c r="O1279" s="68"/>
      <c r="P1279" s="207">
        <f>O1279*H1279</f>
        <v>0</v>
      </c>
      <c r="Q1279" s="207">
        <v>0</v>
      </c>
      <c r="R1279" s="207">
        <f>Q1279*H1279</f>
        <v>0</v>
      </c>
      <c r="S1279" s="207">
        <v>0</v>
      </c>
      <c r="T1279" s="208">
        <f>S1279*H1279</f>
        <v>0</v>
      </c>
      <c r="U1279" s="37"/>
      <c r="V1279" s="37"/>
      <c r="W1279" s="37"/>
      <c r="X1279" s="37"/>
      <c r="Y1279" s="37"/>
      <c r="Z1279" s="37"/>
      <c r="AA1279" s="37"/>
      <c r="AB1279" s="37"/>
      <c r="AC1279" s="37"/>
      <c r="AD1279" s="37"/>
      <c r="AE1279" s="37"/>
      <c r="AR1279" s="209" t="s">
        <v>259</v>
      </c>
      <c r="AT1279" s="209" t="s">
        <v>154</v>
      </c>
      <c r="AU1279" s="209" t="s">
        <v>83</v>
      </c>
      <c r="AY1279" s="19" t="s">
        <v>152</v>
      </c>
      <c r="BE1279" s="210">
        <f>IF(N1279="základní",J1279,0)</f>
        <v>0</v>
      </c>
      <c r="BF1279" s="210">
        <f>IF(N1279="snížená",J1279,0)</f>
        <v>0</v>
      </c>
      <c r="BG1279" s="210">
        <f>IF(N1279="zákl. přenesená",J1279,0)</f>
        <v>0</v>
      </c>
      <c r="BH1279" s="210">
        <f>IF(N1279="sníž. přenesená",J1279,0)</f>
        <v>0</v>
      </c>
      <c r="BI1279" s="210">
        <f>IF(N1279="nulová",J1279,0)</f>
        <v>0</v>
      </c>
      <c r="BJ1279" s="19" t="s">
        <v>81</v>
      </c>
      <c r="BK1279" s="210">
        <f>ROUND(I1279*H1279,2)</f>
        <v>0</v>
      </c>
      <c r="BL1279" s="19" t="s">
        <v>259</v>
      </c>
      <c r="BM1279" s="209" t="s">
        <v>1828</v>
      </c>
    </row>
    <row r="1280" spans="1:65" s="14" customFormat="1">
      <c r="B1280" s="222"/>
      <c r="C1280" s="223"/>
      <c r="D1280" s="213" t="s">
        <v>161</v>
      </c>
      <c r="E1280" s="224" t="s">
        <v>21</v>
      </c>
      <c r="F1280" s="225" t="s">
        <v>1829</v>
      </c>
      <c r="G1280" s="223"/>
      <c r="H1280" s="226">
        <v>1</v>
      </c>
      <c r="I1280" s="227"/>
      <c r="J1280" s="223"/>
      <c r="K1280" s="223"/>
      <c r="L1280" s="228"/>
      <c r="M1280" s="229"/>
      <c r="N1280" s="230"/>
      <c r="O1280" s="230"/>
      <c r="P1280" s="230"/>
      <c r="Q1280" s="230"/>
      <c r="R1280" s="230"/>
      <c r="S1280" s="230"/>
      <c r="T1280" s="231"/>
      <c r="AT1280" s="232" t="s">
        <v>161</v>
      </c>
      <c r="AU1280" s="232" t="s">
        <v>83</v>
      </c>
      <c r="AV1280" s="14" t="s">
        <v>83</v>
      </c>
      <c r="AW1280" s="14" t="s">
        <v>36</v>
      </c>
      <c r="AX1280" s="14" t="s">
        <v>81</v>
      </c>
      <c r="AY1280" s="232" t="s">
        <v>152</v>
      </c>
    </row>
    <row r="1281" spans="1:65" s="13" customFormat="1">
      <c r="B1281" s="211"/>
      <c r="C1281" s="212"/>
      <c r="D1281" s="213" t="s">
        <v>161</v>
      </c>
      <c r="E1281" s="214" t="s">
        <v>21</v>
      </c>
      <c r="F1281" s="215" t="s">
        <v>1830</v>
      </c>
      <c r="G1281" s="212"/>
      <c r="H1281" s="214" t="s">
        <v>21</v>
      </c>
      <c r="I1281" s="216"/>
      <c r="J1281" s="212"/>
      <c r="K1281" s="212"/>
      <c r="L1281" s="217"/>
      <c r="M1281" s="218"/>
      <c r="N1281" s="219"/>
      <c r="O1281" s="219"/>
      <c r="P1281" s="219"/>
      <c r="Q1281" s="219"/>
      <c r="R1281" s="219"/>
      <c r="S1281" s="219"/>
      <c r="T1281" s="220"/>
      <c r="AT1281" s="221" t="s">
        <v>161</v>
      </c>
      <c r="AU1281" s="221" t="s">
        <v>83</v>
      </c>
      <c r="AV1281" s="13" t="s">
        <v>81</v>
      </c>
      <c r="AW1281" s="13" t="s">
        <v>36</v>
      </c>
      <c r="AX1281" s="13" t="s">
        <v>74</v>
      </c>
      <c r="AY1281" s="221" t="s">
        <v>152</v>
      </c>
    </row>
    <row r="1282" spans="1:65" s="13" customFormat="1">
      <c r="B1282" s="211"/>
      <c r="C1282" s="212"/>
      <c r="D1282" s="213" t="s">
        <v>161</v>
      </c>
      <c r="E1282" s="214" t="s">
        <v>21</v>
      </c>
      <c r="F1282" s="215" t="s">
        <v>1831</v>
      </c>
      <c r="G1282" s="212"/>
      <c r="H1282" s="214" t="s">
        <v>21</v>
      </c>
      <c r="I1282" s="216"/>
      <c r="J1282" s="212"/>
      <c r="K1282" s="212"/>
      <c r="L1282" s="217"/>
      <c r="M1282" s="218"/>
      <c r="N1282" s="219"/>
      <c r="O1282" s="219"/>
      <c r="P1282" s="219"/>
      <c r="Q1282" s="219"/>
      <c r="R1282" s="219"/>
      <c r="S1282" s="219"/>
      <c r="T1282" s="220"/>
      <c r="AT1282" s="221" t="s">
        <v>161</v>
      </c>
      <c r="AU1282" s="221" t="s">
        <v>83</v>
      </c>
      <c r="AV1282" s="13" t="s">
        <v>81</v>
      </c>
      <c r="AW1282" s="13" t="s">
        <v>36</v>
      </c>
      <c r="AX1282" s="13" t="s">
        <v>74</v>
      </c>
      <c r="AY1282" s="221" t="s">
        <v>152</v>
      </c>
    </row>
    <row r="1283" spans="1:65" s="13" customFormat="1">
      <c r="B1283" s="211"/>
      <c r="C1283" s="212"/>
      <c r="D1283" s="213" t="s">
        <v>161</v>
      </c>
      <c r="E1283" s="214" t="s">
        <v>21</v>
      </c>
      <c r="F1283" s="215" t="s">
        <v>1832</v>
      </c>
      <c r="G1283" s="212"/>
      <c r="H1283" s="214" t="s">
        <v>21</v>
      </c>
      <c r="I1283" s="216"/>
      <c r="J1283" s="212"/>
      <c r="K1283" s="212"/>
      <c r="L1283" s="217"/>
      <c r="M1283" s="218"/>
      <c r="N1283" s="219"/>
      <c r="O1283" s="219"/>
      <c r="P1283" s="219"/>
      <c r="Q1283" s="219"/>
      <c r="R1283" s="219"/>
      <c r="S1283" s="219"/>
      <c r="T1283" s="220"/>
      <c r="AT1283" s="221" t="s">
        <v>161</v>
      </c>
      <c r="AU1283" s="221" t="s">
        <v>83</v>
      </c>
      <c r="AV1283" s="13" t="s">
        <v>81</v>
      </c>
      <c r="AW1283" s="13" t="s">
        <v>36</v>
      </c>
      <c r="AX1283" s="13" t="s">
        <v>74</v>
      </c>
      <c r="AY1283" s="221" t="s">
        <v>152</v>
      </c>
    </row>
    <row r="1284" spans="1:65" s="13" customFormat="1" ht="22.5">
      <c r="B1284" s="211"/>
      <c r="C1284" s="212"/>
      <c r="D1284" s="213" t="s">
        <v>161</v>
      </c>
      <c r="E1284" s="214" t="s">
        <v>21</v>
      </c>
      <c r="F1284" s="215" t="s">
        <v>1833</v>
      </c>
      <c r="G1284" s="212"/>
      <c r="H1284" s="214" t="s">
        <v>21</v>
      </c>
      <c r="I1284" s="216"/>
      <c r="J1284" s="212"/>
      <c r="K1284" s="212"/>
      <c r="L1284" s="217"/>
      <c r="M1284" s="218"/>
      <c r="N1284" s="219"/>
      <c r="O1284" s="219"/>
      <c r="P1284" s="219"/>
      <c r="Q1284" s="219"/>
      <c r="R1284" s="219"/>
      <c r="S1284" s="219"/>
      <c r="T1284" s="220"/>
      <c r="AT1284" s="221" t="s">
        <v>161</v>
      </c>
      <c r="AU1284" s="221" t="s">
        <v>83</v>
      </c>
      <c r="AV1284" s="13" t="s">
        <v>81</v>
      </c>
      <c r="AW1284" s="13" t="s">
        <v>36</v>
      </c>
      <c r="AX1284" s="13" t="s">
        <v>74</v>
      </c>
      <c r="AY1284" s="221" t="s">
        <v>152</v>
      </c>
    </row>
    <row r="1285" spans="1:65" s="13" customFormat="1" ht="22.5">
      <c r="B1285" s="211"/>
      <c r="C1285" s="212"/>
      <c r="D1285" s="213" t="s">
        <v>161</v>
      </c>
      <c r="E1285" s="214" t="s">
        <v>21</v>
      </c>
      <c r="F1285" s="215" t="s">
        <v>1834</v>
      </c>
      <c r="G1285" s="212"/>
      <c r="H1285" s="214" t="s">
        <v>21</v>
      </c>
      <c r="I1285" s="216"/>
      <c r="J1285" s="212"/>
      <c r="K1285" s="212"/>
      <c r="L1285" s="217"/>
      <c r="M1285" s="218"/>
      <c r="N1285" s="219"/>
      <c r="O1285" s="219"/>
      <c r="P1285" s="219"/>
      <c r="Q1285" s="219"/>
      <c r="R1285" s="219"/>
      <c r="S1285" s="219"/>
      <c r="T1285" s="220"/>
      <c r="AT1285" s="221" t="s">
        <v>161</v>
      </c>
      <c r="AU1285" s="221" t="s">
        <v>83</v>
      </c>
      <c r="AV1285" s="13" t="s">
        <v>81</v>
      </c>
      <c r="AW1285" s="13" t="s">
        <v>36</v>
      </c>
      <c r="AX1285" s="13" t="s">
        <v>74</v>
      </c>
      <c r="AY1285" s="221" t="s">
        <v>152</v>
      </c>
    </row>
    <row r="1286" spans="1:65" s="13" customFormat="1" ht="22.5">
      <c r="B1286" s="211"/>
      <c r="C1286" s="212"/>
      <c r="D1286" s="213" t="s">
        <v>161</v>
      </c>
      <c r="E1286" s="214" t="s">
        <v>21</v>
      </c>
      <c r="F1286" s="215" t="s">
        <v>1835</v>
      </c>
      <c r="G1286" s="212"/>
      <c r="H1286" s="214" t="s">
        <v>21</v>
      </c>
      <c r="I1286" s="216"/>
      <c r="J1286" s="212"/>
      <c r="K1286" s="212"/>
      <c r="L1286" s="217"/>
      <c r="M1286" s="218"/>
      <c r="N1286" s="219"/>
      <c r="O1286" s="219"/>
      <c r="P1286" s="219"/>
      <c r="Q1286" s="219"/>
      <c r="R1286" s="219"/>
      <c r="S1286" s="219"/>
      <c r="T1286" s="220"/>
      <c r="AT1286" s="221" t="s">
        <v>161</v>
      </c>
      <c r="AU1286" s="221" t="s">
        <v>83</v>
      </c>
      <c r="AV1286" s="13" t="s">
        <v>81</v>
      </c>
      <c r="AW1286" s="13" t="s">
        <v>36</v>
      </c>
      <c r="AX1286" s="13" t="s">
        <v>74</v>
      </c>
      <c r="AY1286" s="221" t="s">
        <v>152</v>
      </c>
    </row>
    <row r="1287" spans="1:65" s="13" customFormat="1">
      <c r="B1287" s="211"/>
      <c r="C1287" s="212"/>
      <c r="D1287" s="213" t="s">
        <v>161</v>
      </c>
      <c r="E1287" s="214" t="s">
        <v>21</v>
      </c>
      <c r="F1287" s="215" t="s">
        <v>1836</v>
      </c>
      <c r="G1287" s="212"/>
      <c r="H1287" s="214" t="s">
        <v>21</v>
      </c>
      <c r="I1287" s="216"/>
      <c r="J1287" s="212"/>
      <c r="K1287" s="212"/>
      <c r="L1287" s="217"/>
      <c r="M1287" s="218"/>
      <c r="N1287" s="219"/>
      <c r="O1287" s="219"/>
      <c r="P1287" s="219"/>
      <c r="Q1287" s="219"/>
      <c r="R1287" s="219"/>
      <c r="S1287" s="219"/>
      <c r="T1287" s="220"/>
      <c r="AT1287" s="221" t="s">
        <v>161</v>
      </c>
      <c r="AU1287" s="221" t="s">
        <v>83</v>
      </c>
      <c r="AV1287" s="13" t="s">
        <v>81</v>
      </c>
      <c r="AW1287" s="13" t="s">
        <v>36</v>
      </c>
      <c r="AX1287" s="13" t="s">
        <v>74</v>
      </c>
      <c r="AY1287" s="221" t="s">
        <v>152</v>
      </c>
    </row>
    <row r="1288" spans="1:65" s="13" customFormat="1">
      <c r="B1288" s="211"/>
      <c r="C1288" s="212"/>
      <c r="D1288" s="213" t="s">
        <v>161</v>
      </c>
      <c r="E1288" s="214" t="s">
        <v>21</v>
      </c>
      <c r="F1288" s="215" t="s">
        <v>1837</v>
      </c>
      <c r="G1288" s="212"/>
      <c r="H1288" s="214" t="s">
        <v>21</v>
      </c>
      <c r="I1288" s="216"/>
      <c r="J1288" s="212"/>
      <c r="K1288" s="212"/>
      <c r="L1288" s="217"/>
      <c r="M1288" s="218"/>
      <c r="N1288" s="219"/>
      <c r="O1288" s="219"/>
      <c r="P1288" s="219"/>
      <c r="Q1288" s="219"/>
      <c r="R1288" s="219"/>
      <c r="S1288" s="219"/>
      <c r="T1288" s="220"/>
      <c r="AT1288" s="221" t="s">
        <v>161</v>
      </c>
      <c r="AU1288" s="221" t="s">
        <v>83</v>
      </c>
      <c r="AV1288" s="13" t="s">
        <v>81</v>
      </c>
      <c r="AW1288" s="13" t="s">
        <v>36</v>
      </c>
      <c r="AX1288" s="13" t="s">
        <v>74</v>
      </c>
      <c r="AY1288" s="221" t="s">
        <v>152</v>
      </c>
    </row>
    <row r="1289" spans="1:65" s="13" customFormat="1">
      <c r="B1289" s="211"/>
      <c r="C1289" s="212"/>
      <c r="D1289" s="213" t="s">
        <v>161</v>
      </c>
      <c r="E1289" s="214" t="s">
        <v>21</v>
      </c>
      <c r="F1289" s="215" t="s">
        <v>1838</v>
      </c>
      <c r="G1289" s="212"/>
      <c r="H1289" s="214" t="s">
        <v>21</v>
      </c>
      <c r="I1289" s="216"/>
      <c r="J1289" s="212"/>
      <c r="K1289" s="212"/>
      <c r="L1289" s="217"/>
      <c r="M1289" s="218"/>
      <c r="N1289" s="219"/>
      <c r="O1289" s="219"/>
      <c r="P1289" s="219"/>
      <c r="Q1289" s="219"/>
      <c r="R1289" s="219"/>
      <c r="S1289" s="219"/>
      <c r="T1289" s="220"/>
      <c r="AT1289" s="221" t="s">
        <v>161</v>
      </c>
      <c r="AU1289" s="221" t="s">
        <v>83</v>
      </c>
      <c r="AV1289" s="13" t="s">
        <v>81</v>
      </c>
      <c r="AW1289" s="13" t="s">
        <v>36</v>
      </c>
      <c r="AX1289" s="13" t="s">
        <v>74</v>
      </c>
      <c r="AY1289" s="221" t="s">
        <v>152</v>
      </c>
    </row>
    <row r="1290" spans="1:65" s="13" customFormat="1">
      <c r="B1290" s="211"/>
      <c r="C1290" s="212"/>
      <c r="D1290" s="213" t="s">
        <v>161</v>
      </c>
      <c r="E1290" s="214" t="s">
        <v>21</v>
      </c>
      <c r="F1290" s="215" t="s">
        <v>1839</v>
      </c>
      <c r="G1290" s="212"/>
      <c r="H1290" s="214" t="s">
        <v>21</v>
      </c>
      <c r="I1290" s="216"/>
      <c r="J1290" s="212"/>
      <c r="K1290" s="212"/>
      <c r="L1290" s="217"/>
      <c r="M1290" s="218"/>
      <c r="N1290" s="219"/>
      <c r="O1290" s="219"/>
      <c r="P1290" s="219"/>
      <c r="Q1290" s="219"/>
      <c r="R1290" s="219"/>
      <c r="S1290" s="219"/>
      <c r="T1290" s="220"/>
      <c r="AT1290" s="221" t="s">
        <v>161</v>
      </c>
      <c r="AU1290" s="221" t="s">
        <v>83</v>
      </c>
      <c r="AV1290" s="13" t="s">
        <v>81</v>
      </c>
      <c r="AW1290" s="13" t="s">
        <v>36</v>
      </c>
      <c r="AX1290" s="13" t="s">
        <v>74</v>
      </c>
      <c r="AY1290" s="221" t="s">
        <v>152</v>
      </c>
    </row>
    <row r="1291" spans="1:65" s="13" customFormat="1" ht="22.5">
      <c r="B1291" s="211"/>
      <c r="C1291" s="212"/>
      <c r="D1291" s="213" t="s">
        <v>161</v>
      </c>
      <c r="E1291" s="214" t="s">
        <v>21</v>
      </c>
      <c r="F1291" s="215" t="s">
        <v>1840</v>
      </c>
      <c r="G1291" s="212"/>
      <c r="H1291" s="214" t="s">
        <v>21</v>
      </c>
      <c r="I1291" s="216"/>
      <c r="J1291" s="212"/>
      <c r="K1291" s="212"/>
      <c r="L1291" s="217"/>
      <c r="M1291" s="218"/>
      <c r="N1291" s="219"/>
      <c r="O1291" s="219"/>
      <c r="P1291" s="219"/>
      <c r="Q1291" s="219"/>
      <c r="R1291" s="219"/>
      <c r="S1291" s="219"/>
      <c r="T1291" s="220"/>
      <c r="AT1291" s="221" t="s">
        <v>161</v>
      </c>
      <c r="AU1291" s="221" t="s">
        <v>83</v>
      </c>
      <c r="AV1291" s="13" t="s">
        <v>81</v>
      </c>
      <c r="AW1291" s="13" t="s">
        <v>36</v>
      </c>
      <c r="AX1291" s="13" t="s">
        <v>74</v>
      </c>
      <c r="AY1291" s="221" t="s">
        <v>152</v>
      </c>
    </row>
    <row r="1292" spans="1:65" s="13" customFormat="1">
      <c r="B1292" s="211"/>
      <c r="C1292" s="212"/>
      <c r="D1292" s="213" t="s">
        <v>161</v>
      </c>
      <c r="E1292" s="214" t="s">
        <v>21</v>
      </c>
      <c r="F1292" s="215" t="s">
        <v>1841</v>
      </c>
      <c r="G1292" s="212"/>
      <c r="H1292" s="214" t="s">
        <v>21</v>
      </c>
      <c r="I1292" s="216"/>
      <c r="J1292" s="212"/>
      <c r="K1292" s="212"/>
      <c r="L1292" s="217"/>
      <c r="M1292" s="218"/>
      <c r="N1292" s="219"/>
      <c r="O1292" s="219"/>
      <c r="P1292" s="219"/>
      <c r="Q1292" s="219"/>
      <c r="R1292" s="219"/>
      <c r="S1292" s="219"/>
      <c r="T1292" s="220"/>
      <c r="AT1292" s="221" t="s">
        <v>161</v>
      </c>
      <c r="AU1292" s="221" t="s">
        <v>83</v>
      </c>
      <c r="AV1292" s="13" t="s">
        <v>81</v>
      </c>
      <c r="AW1292" s="13" t="s">
        <v>36</v>
      </c>
      <c r="AX1292" s="13" t="s">
        <v>74</v>
      </c>
      <c r="AY1292" s="221" t="s">
        <v>152</v>
      </c>
    </row>
    <row r="1293" spans="1:65" s="13" customFormat="1">
      <c r="B1293" s="211"/>
      <c r="C1293" s="212"/>
      <c r="D1293" s="213" t="s">
        <v>161</v>
      </c>
      <c r="E1293" s="214" t="s">
        <v>21</v>
      </c>
      <c r="F1293" s="215" t="s">
        <v>1842</v>
      </c>
      <c r="G1293" s="212"/>
      <c r="H1293" s="214" t="s">
        <v>21</v>
      </c>
      <c r="I1293" s="216"/>
      <c r="J1293" s="212"/>
      <c r="K1293" s="212"/>
      <c r="L1293" s="217"/>
      <c r="M1293" s="218"/>
      <c r="N1293" s="219"/>
      <c r="O1293" s="219"/>
      <c r="P1293" s="219"/>
      <c r="Q1293" s="219"/>
      <c r="R1293" s="219"/>
      <c r="S1293" s="219"/>
      <c r="T1293" s="220"/>
      <c r="AT1293" s="221" t="s">
        <v>161</v>
      </c>
      <c r="AU1293" s="221" t="s">
        <v>83</v>
      </c>
      <c r="AV1293" s="13" t="s">
        <v>81</v>
      </c>
      <c r="AW1293" s="13" t="s">
        <v>36</v>
      </c>
      <c r="AX1293" s="13" t="s">
        <v>74</v>
      </c>
      <c r="AY1293" s="221" t="s">
        <v>152</v>
      </c>
    </row>
    <row r="1294" spans="1:65" s="2" customFormat="1" ht="24" customHeight="1">
      <c r="A1294" s="37"/>
      <c r="B1294" s="38"/>
      <c r="C1294" s="198" t="s">
        <v>1843</v>
      </c>
      <c r="D1294" s="198" t="s">
        <v>154</v>
      </c>
      <c r="E1294" s="199" t="s">
        <v>1844</v>
      </c>
      <c r="F1294" s="200" t="s">
        <v>1845</v>
      </c>
      <c r="G1294" s="201" t="s">
        <v>212</v>
      </c>
      <c r="H1294" s="202">
        <v>1</v>
      </c>
      <c r="I1294" s="203"/>
      <c r="J1294" s="204">
        <f>ROUND(I1294*H1294,2)</f>
        <v>0</v>
      </c>
      <c r="K1294" s="200" t="s">
        <v>272</v>
      </c>
      <c r="L1294" s="42"/>
      <c r="M1294" s="205" t="s">
        <v>21</v>
      </c>
      <c r="N1294" s="206" t="s">
        <v>45</v>
      </c>
      <c r="O1294" s="68"/>
      <c r="P1294" s="207">
        <f>O1294*H1294</f>
        <v>0</v>
      </c>
      <c r="Q1294" s="207">
        <v>0</v>
      </c>
      <c r="R1294" s="207">
        <f>Q1294*H1294</f>
        <v>0</v>
      </c>
      <c r="S1294" s="207">
        <v>0</v>
      </c>
      <c r="T1294" s="208">
        <f>S1294*H1294</f>
        <v>0</v>
      </c>
      <c r="U1294" s="37"/>
      <c r="V1294" s="37"/>
      <c r="W1294" s="37"/>
      <c r="X1294" s="37"/>
      <c r="Y1294" s="37"/>
      <c r="Z1294" s="37"/>
      <c r="AA1294" s="37"/>
      <c r="AB1294" s="37"/>
      <c r="AC1294" s="37"/>
      <c r="AD1294" s="37"/>
      <c r="AE1294" s="37"/>
      <c r="AR1294" s="209" t="s">
        <v>259</v>
      </c>
      <c r="AT1294" s="209" t="s">
        <v>154</v>
      </c>
      <c r="AU1294" s="209" t="s">
        <v>83</v>
      </c>
      <c r="AY1294" s="19" t="s">
        <v>152</v>
      </c>
      <c r="BE1294" s="210">
        <f>IF(N1294="základní",J1294,0)</f>
        <v>0</v>
      </c>
      <c r="BF1294" s="210">
        <f>IF(N1294="snížená",J1294,0)</f>
        <v>0</v>
      </c>
      <c r="BG1294" s="210">
        <f>IF(N1294="zákl. přenesená",J1294,0)</f>
        <v>0</v>
      </c>
      <c r="BH1294" s="210">
        <f>IF(N1294="sníž. přenesená",J1294,0)</f>
        <v>0</v>
      </c>
      <c r="BI1294" s="210">
        <f>IF(N1294="nulová",J1294,0)</f>
        <v>0</v>
      </c>
      <c r="BJ1294" s="19" t="s">
        <v>81</v>
      </c>
      <c r="BK1294" s="210">
        <f>ROUND(I1294*H1294,2)</f>
        <v>0</v>
      </c>
      <c r="BL1294" s="19" t="s">
        <v>259</v>
      </c>
      <c r="BM1294" s="209" t="s">
        <v>1846</v>
      </c>
    </row>
    <row r="1295" spans="1:65" s="14" customFormat="1">
      <c r="B1295" s="222"/>
      <c r="C1295" s="223"/>
      <c r="D1295" s="213" t="s">
        <v>161</v>
      </c>
      <c r="E1295" s="224" t="s">
        <v>21</v>
      </c>
      <c r="F1295" s="225" t="s">
        <v>1847</v>
      </c>
      <c r="G1295" s="223"/>
      <c r="H1295" s="226">
        <v>1</v>
      </c>
      <c r="I1295" s="227"/>
      <c r="J1295" s="223"/>
      <c r="K1295" s="223"/>
      <c r="L1295" s="228"/>
      <c r="M1295" s="229"/>
      <c r="N1295" s="230"/>
      <c r="O1295" s="230"/>
      <c r="P1295" s="230"/>
      <c r="Q1295" s="230"/>
      <c r="R1295" s="230"/>
      <c r="S1295" s="230"/>
      <c r="T1295" s="231"/>
      <c r="AT1295" s="232" t="s">
        <v>161</v>
      </c>
      <c r="AU1295" s="232" t="s">
        <v>83</v>
      </c>
      <c r="AV1295" s="14" t="s">
        <v>83</v>
      </c>
      <c r="AW1295" s="14" t="s">
        <v>36</v>
      </c>
      <c r="AX1295" s="14" t="s">
        <v>81</v>
      </c>
      <c r="AY1295" s="232" t="s">
        <v>152</v>
      </c>
    </row>
    <row r="1296" spans="1:65" s="13" customFormat="1" ht="22.5">
      <c r="B1296" s="211"/>
      <c r="C1296" s="212"/>
      <c r="D1296" s="213" t="s">
        <v>161</v>
      </c>
      <c r="E1296" s="214" t="s">
        <v>21</v>
      </c>
      <c r="F1296" s="215" t="s">
        <v>1848</v>
      </c>
      <c r="G1296" s="212"/>
      <c r="H1296" s="214" t="s">
        <v>21</v>
      </c>
      <c r="I1296" s="216"/>
      <c r="J1296" s="212"/>
      <c r="K1296" s="212"/>
      <c r="L1296" s="217"/>
      <c r="M1296" s="218"/>
      <c r="N1296" s="219"/>
      <c r="O1296" s="219"/>
      <c r="P1296" s="219"/>
      <c r="Q1296" s="219"/>
      <c r="R1296" s="219"/>
      <c r="S1296" s="219"/>
      <c r="T1296" s="220"/>
      <c r="AT1296" s="221" t="s">
        <v>161</v>
      </c>
      <c r="AU1296" s="221" t="s">
        <v>83</v>
      </c>
      <c r="AV1296" s="13" t="s">
        <v>81</v>
      </c>
      <c r="AW1296" s="13" t="s">
        <v>36</v>
      </c>
      <c r="AX1296" s="13" t="s">
        <v>74</v>
      </c>
      <c r="AY1296" s="221" t="s">
        <v>152</v>
      </c>
    </row>
    <row r="1297" spans="1:65" s="13" customFormat="1">
      <c r="B1297" s="211"/>
      <c r="C1297" s="212"/>
      <c r="D1297" s="213" t="s">
        <v>161</v>
      </c>
      <c r="E1297" s="214" t="s">
        <v>21</v>
      </c>
      <c r="F1297" s="215" t="s">
        <v>1849</v>
      </c>
      <c r="G1297" s="212"/>
      <c r="H1297" s="214" t="s">
        <v>21</v>
      </c>
      <c r="I1297" s="216"/>
      <c r="J1297" s="212"/>
      <c r="K1297" s="212"/>
      <c r="L1297" s="217"/>
      <c r="M1297" s="218"/>
      <c r="N1297" s="219"/>
      <c r="O1297" s="219"/>
      <c r="P1297" s="219"/>
      <c r="Q1297" s="219"/>
      <c r="R1297" s="219"/>
      <c r="S1297" s="219"/>
      <c r="T1297" s="220"/>
      <c r="AT1297" s="221" t="s">
        <v>161</v>
      </c>
      <c r="AU1297" s="221" t="s">
        <v>83</v>
      </c>
      <c r="AV1297" s="13" t="s">
        <v>81</v>
      </c>
      <c r="AW1297" s="13" t="s">
        <v>36</v>
      </c>
      <c r="AX1297" s="13" t="s">
        <v>74</v>
      </c>
      <c r="AY1297" s="221" t="s">
        <v>152</v>
      </c>
    </row>
    <row r="1298" spans="1:65" s="13" customFormat="1">
      <c r="B1298" s="211"/>
      <c r="C1298" s="212"/>
      <c r="D1298" s="213" t="s">
        <v>161</v>
      </c>
      <c r="E1298" s="214" t="s">
        <v>21</v>
      </c>
      <c r="F1298" s="215" t="s">
        <v>1850</v>
      </c>
      <c r="G1298" s="212"/>
      <c r="H1298" s="214" t="s">
        <v>21</v>
      </c>
      <c r="I1298" s="216"/>
      <c r="J1298" s="212"/>
      <c r="K1298" s="212"/>
      <c r="L1298" s="217"/>
      <c r="M1298" s="218"/>
      <c r="N1298" s="219"/>
      <c r="O1298" s="219"/>
      <c r="P1298" s="219"/>
      <c r="Q1298" s="219"/>
      <c r="R1298" s="219"/>
      <c r="S1298" s="219"/>
      <c r="T1298" s="220"/>
      <c r="AT1298" s="221" t="s">
        <v>161</v>
      </c>
      <c r="AU1298" s="221" t="s">
        <v>83</v>
      </c>
      <c r="AV1298" s="13" t="s">
        <v>81</v>
      </c>
      <c r="AW1298" s="13" t="s">
        <v>36</v>
      </c>
      <c r="AX1298" s="13" t="s">
        <v>74</v>
      </c>
      <c r="AY1298" s="221" t="s">
        <v>152</v>
      </c>
    </row>
    <row r="1299" spans="1:65" s="2" customFormat="1" ht="24" customHeight="1">
      <c r="A1299" s="37"/>
      <c r="B1299" s="38"/>
      <c r="C1299" s="198" t="s">
        <v>1851</v>
      </c>
      <c r="D1299" s="198" t="s">
        <v>154</v>
      </c>
      <c r="E1299" s="199" t="s">
        <v>1852</v>
      </c>
      <c r="F1299" s="200" t="s">
        <v>1853</v>
      </c>
      <c r="G1299" s="201" t="s">
        <v>212</v>
      </c>
      <c r="H1299" s="202">
        <v>1</v>
      </c>
      <c r="I1299" s="203"/>
      <c r="J1299" s="204">
        <f>ROUND(I1299*H1299,2)</f>
        <v>0</v>
      </c>
      <c r="K1299" s="200" t="s">
        <v>272</v>
      </c>
      <c r="L1299" s="42"/>
      <c r="M1299" s="205" t="s">
        <v>21</v>
      </c>
      <c r="N1299" s="206" t="s">
        <v>45</v>
      </c>
      <c r="O1299" s="68"/>
      <c r="P1299" s="207">
        <f>O1299*H1299</f>
        <v>0</v>
      </c>
      <c r="Q1299" s="207">
        <v>0</v>
      </c>
      <c r="R1299" s="207">
        <f>Q1299*H1299</f>
        <v>0</v>
      </c>
      <c r="S1299" s="207">
        <v>0</v>
      </c>
      <c r="T1299" s="208">
        <f>S1299*H1299</f>
        <v>0</v>
      </c>
      <c r="U1299" s="37"/>
      <c r="V1299" s="37"/>
      <c r="W1299" s="37"/>
      <c r="X1299" s="37"/>
      <c r="Y1299" s="37"/>
      <c r="Z1299" s="37"/>
      <c r="AA1299" s="37"/>
      <c r="AB1299" s="37"/>
      <c r="AC1299" s="37"/>
      <c r="AD1299" s="37"/>
      <c r="AE1299" s="37"/>
      <c r="AR1299" s="209" t="s">
        <v>259</v>
      </c>
      <c r="AT1299" s="209" t="s">
        <v>154</v>
      </c>
      <c r="AU1299" s="209" t="s">
        <v>83</v>
      </c>
      <c r="AY1299" s="19" t="s">
        <v>152</v>
      </c>
      <c r="BE1299" s="210">
        <f>IF(N1299="základní",J1299,0)</f>
        <v>0</v>
      </c>
      <c r="BF1299" s="210">
        <f>IF(N1299="snížená",J1299,0)</f>
        <v>0</v>
      </c>
      <c r="BG1299" s="210">
        <f>IF(N1299="zákl. přenesená",J1299,0)</f>
        <v>0</v>
      </c>
      <c r="BH1299" s="210">
        <f>IF(N1299="sníž. přenesená",J1299,0)</f>
        <v>0</v>
      </c>
      <c r="BI1299" s="210">
        <f>IF(N1299="nulová",J1299,0)</f>
        <v>0</v>
      </c>
      <c r="BJ1299" s="19" t="s">
        <v>81</v>
      </c>
      <c r="BK1299" s="210">
        <f>ROUND(I1299*H1299,2)</f>
        <v>0</v>
      </c>
      <c r="BL1299" s="19" t="s">
        <v>259</v>
      </c>
      <c r="BM1299" s="209" t="s">
        <v>1854</v>
      </c>
    </row>
    <row r="1300" spans="1:65" s="14" customFormat="1">
      <c r="B1300" s="222"/>
      <c r="C1300" s="223"/>
      <c r="D1300" s="213" t="s">
        <v>161</v>
      </c>
      <c r="E1300" s="224" t="s">
        <v>21</v>
      </c>
      <c r="F1300" s="225" t="s">
        <v>1855</v>
      </c>
      <c r="G1300" s="223"/>
      <c r="H1300" s="226">
        <v>1</v>
      </c>
      <c r="I1300" s="227"/>
      <c r="J1300" s="223"/>
      <c r="K1300" s="223"/>
      <c r="L1300" s="228"/>
      <c r="M1300" s="229"/>
      <c r="N1300" s="230"/>
      <c r="O1300" s="230"/>
      <c r="P1300" s="230"/>
      <c r="Q1300" s="230"/>
      <c r="R1300" s="230"/>
      <c r="S1300" s="230"/>
      <c r="T1300" s="231"/>
      <c r="AT1300" s="232" t="s">
        <v>161</v>
      </c>
      <c r="AU1300" s="232" t="s">
        <v>83</v>
      </c>
      <c r="AV1300" s="14" t="s">
        <v>83</v>
      </c>
      <c r="AW1300" s="14" t="s">
        <v>36</v>
      </c>
      <c r="AX1300" s="14" t="s">
        <v>81</v>
      </c>
      <c r="AY1300" s="232" t="s">
        <v>152</v>
      </c>
    </row>
    <row r="1301" spans="1:65" s="2" customFormat="1" ht="24" customHeight="1">
      <c r="A1301" s="37"/>
      <c r="B1301" s="38"/>
      <c r="C1301" s="198" t="s">
        <v>1856</v>
      </c>
      <c r="D1301" s="198" t="s">
        <v>154</v>
      </c>
      <c r="E1301" s="199" t="s">
        <v>1857</v>
      </c>
      <c r="F1301" s="200" t="s">
        <v>1858</v>
      </c>
      <c r="G1301" s="201" t="s">
        <v>212</v>
      </c>
      <c r="H1301" s="202">
        <v>1</v>
      </c>
      <c r="I1301" s="203"/>
      <c r="J1301" s="204">
        <f>ROUND(I1301*H1301,2)</f>
        <v>0</v>
      </c>
      <c r="K1301" s="200" t="s">
        <v>272</v>
      </c>
      <c r="L1301" s="42"/>
      <c r="M1301" s="205" t="s">
        <v>21</v>
      </c>
      <c r="N1301" s="206" t="s">
        <v>45</v>
      </c>
      <c r="O1301" s="68"/>
      <c r="P1301" s="207">
        <f>O1301*H1301</f>
        <v>0</v>
      </c>
      <c r="Q1301" s="207">
        <v>0</v>
      </c>
      <c r="R1301" s="207">
        <f>Q1301*H1301</f>
        <v>0</v>
      </c>
      <c r="S1301" s="207">
        <v>0</v>
      </c>
      <c r="T1301" s="208">
        <f>S1301*H1301</f>
        <v>0</v>
      </c>
      <c r="U1301" s="37"/>
      <c r="V1301" s="37"/>
      <c r="W1301" s="37"/>
      <c r="X1301" s="37"/>
      <c r="Y1301" s="37"/>
      <c r="Z1301" s="37"/>
      <c r="AA1301" s="37"/>
      <c r="AB1301" s="37"/>
      <c r="AC1301" s="37"/>
      <c r="AD1301" s="37"/>
      <c r="AE1301" s="37"/>
      <c r="AR1301" s="209" t="s">
        <v>259</v>
      </c>
      <c r="AT1301" s="209" t="s">
        <v>154</v>
      </c>
      <c r="AU1301" s="209" t="s">
        <v>83</v>
      </c>
      <c r="AY1301" s="19" t="s">
        <v>152</v>
      </c>
      <c r="BE1301" s="210">
        <f>IF(N1301="základní",J1301,0)</f>
        <v>0</v>
      </c>
      <c r="BF1301" s="210">
        <f>IF(N1301="snížená",J1301,0)</f>
        <v>0</v>
      </c>
      <c r="BG1301" s="210">
        <f>IF(N1301="zákl. přenesená",J1301,0)</f>
        <v>0</v>
      </c>
      <c r="BH1301" s="210">
        <f>IF(N1301="sníž. přenesená",J1301,0)</f>
        <v>0</v>
      </c>
      <c r="BI1301" s="210">
        <f>IF(N1301="nulová",J1301,0)</f>
        <v>0</v>
      </c>
      <c r="BJ1301" s="19" t="s">
        <v>81</v>
      </c>
      <c r="BK1301" s="210">
        <f>ROUND(I1301*H1301,2)</f>
        <v>0</v>
      </c>
      <c r="BL1301" s="19" t="s">
        <v>259</v>
      </c>
      <c r="BM1301" s="209" t="s">
        <v>1859</v>
      </c>
    </row>
    <row r="1302" spans="1:65" s="14" customFormat="1">
      <c r="B1302" s="222"/>
      <c r="C1302" s="223"/>
      <c r="D1302" s="213" t="s">
        <v>161</v>
      </c>
      <c r="E1302" s="224" t="s">
        <v>21</v>
      </c>
      <c r="F1302" s="225" t="s">
        <v>1855</v>
      </c>
      <c r="G1302" s="223"/>
      <c r="H1302" s="226">
        <v>1</v>
      </c>
      <c r="I1302" s="227"/>
      <c r="J1302" s="223"/>
      <c r="K1302" s="223"/>
      <c r="L1302" s="228"/>
      <c r="M1302" s="229"/>
      <c r="N1302" s="230"/>
      <c r="O1302" s="230"/>
      <c r="P1302" s="230"/>
      <c r="Q1302" s="230"/>
      <c r="R1302" s="230"/>
      <c r="S1302" s="230"/>
      <c r="T1302" s="231"/>
      <c r="AT1302" s="232" t="s">
        <v>161</v>
      </c>
      <c r="AU1302" s="232" t="s">
        <v>83</v>
      </c>
      <c r="AV1302" s="14" t="s">
        <v>83</v>
      </c>
      <c r="AW1302" s="14" t="s">
        <v>36</v>
      </c>
      <c r="AX1302" s="14" t="s">
        <v>81</v>
      </c>
      <c r="AY1302" s="232" t="s">
        <v>152</v>
      </c>
    </row>
    <row r="1303" spans="1:65" s="2" customFormat="1" ht="24" customHeight="1">
      <c r="A1303" s="37"/>
      <c r="B1303" s="38"/>
      <c r="C1303" s="198" t="s">
        <v>1860</v>
      </c>
      <c r="D1303" s="198" t="s">
        <v>154</v>
      </c>
      <c r="E1303" s="199" t="s">
        <v>1861</v>
      </c>
      <c r="F1303" s="200" t="s">
        <v>1862</v>
      </c>
      <c r="G1303" s="201" t="s">
        <v>212</v>
      </c>
      <c r="H1303" s="202">
        <v>1</v>
      </c>
      <c r="I1303" s="203"/>
      <c r="J1303" s="204">
        <f>ROUND(I1303*H1303,2)</f>
        <v>0</v>
      </c>
      <c r="K1303" s="200" t="s">
        <v>272</v>
      </c>
      <c r="L1303" s="42"/>
      <c r="M1303" s="205" t="s">
        <v>21</v>
      </c>
      <c r="N1303" s="206" t="s">
        <v>45</v>
      </c>
      <c r="O1303" s="68"/>
      <c r="P1303" s="207">
        <f>O1303*H1303</f>
        <v>0</v>
      </c>
      <c r="Q1303" s="207">
        <v>0</v>
      </c>
      <c r="R1303" s="207">
        <f>Q1303*H1303</f>
        <v>0</v>
      </c>
      <c r="S1303" s="207">
        <v>0</v>
      </c>
      <c r="T1303" s="208">
        <f>S1303*H1303</f>
        <v>0</v>
      </c>
      <c r="U1303" s="37"/>
      <c r="V1303" s="37"/>
      <c r="W1303" s="37"/>
      <c r="X1303" s="37"/>
      <c r="Y1303" s="37"/>
      <c r="Z1303" s="37"/>
      <c r="AA1303" s="37"/>
      <c r="AB1303" s="37"/>
      <c r="AC1303" s="37"/>
      <c r="AD1303" s="37"/>
      <c r="AE1303" s="37"/>
      <c r="AR1303" s="209" t="s">
        <v>259</v>
      </c>
      <c r="AT1303" s="209" t="s">
        <v>154</v>
      </c>
      <c r="AU1303" s="209" t="s">
        <v>83</v>
      </c>
      <c r="AY1303" s="19" t="s">
        <v>152</v>
      </c>
      <c r="BE1303" s="210">
        <f>IF(N1303="základní",J1303,0)</f>
        <v>0</v>
      </c>
      <c r="BF1303" s="210">
        <f>IF(N1303="snížená",J1303,0)</f>
        <v>0</v>
      </c>
      <c r="BG1303" s="210">
        <f>IF(N1303="zákl. přenesená",J1303,0)</f>
        <v>0</v>
      </c>
      <c r="BH1303" s="210">
        <f>IF(N1303="sníž. přenesená",J1303,0)</f>
        <v>0</v>
      </c>
      <c r="BI1303" s="210">
        <f>IF(N1303="nulová",J1303,0)</f>
        <v>0</v>
      </c>
      <c r="BJ1303" s="19" t="s">
        <v>81</v>
      </c>
      <c r="BK1303" s="210">
        <f>ROUND(I1303*H1303,2)</f>
        <v>0</v>
      </c>
      <c r="BL1303" s="19" t="s">
        <v>259</v>
      </c>
      <c r="BM1303" s="209" t="s">
        <v>1863</v>
      </c>
    </row>
    <row r="1304" spans="1:65" s="14" customFormat="1">
      <c r="B1304" s="222"/>
      <c r="C1304" s="223"/>
      <c r="D1304" s="213" t="s">
        <v>161</v>
      </c>
      <c r="E1304" s="224" t="s">
        <v>21</v>
      </c>
      <c r="F1304" s="225" t="s">
        <v>1864</v>
      </c>
      <c r="G1304" s="223"/>
      <c r="H1304" s="226">
        <v>1</v>
      </c>
      <c r="I1304" s="227"/>
      <c r="J1304" s="223"/>
      <c r="K1304" s="223"/>
      <c r="L1304" s="228"/>
      <c r="M1304" s="229"/>
      <c r="N1304" s="230"/>
      <c r="O1304" s="230"/>
      <c r="P1304" s="230"/>
      <c r="Q1304" s="230"/>
      <c r="R1304" s="230"/>
      <c r="S1304" s="230"/>
      <c r="T1304" s="231"/>
      <c r="AT1304" s="232" t="s">
        <v>161</v>
      </c>
      <c r="AU1304" s="232" t="s">
        <v>83</v>
      </c>
      <c r="AV1304" s="14" t="s">
        <v>83</v>
      </c>
      <c r="AW1304" s="14" t="s">
        <v>36</v>
      </c>
      <c r="AX1304" s="14" t="s">
        <v>81</v>
      </c>
      <c r="AY1304" s="232" t="s">
        <v>152</v>
      </c>
    </row>
    <row r="1305" spans="1:65" s="2" customFormat="1" ht="24" customHeight="1">
      <c r="A1305" s="37"/>
      <c r="B1305" s="38"/>
      <c r="C1305" s="198" t="s">
        <v>1865</v>
      </c>
      <c r="D1305" s="198" t="s">
        <v>154</v>
      </c>
      <c r="E1305" s="199" t="s">
        <v>1866</v>
      </c>
      <c r="F1305" s="200" t="s">
        <v>1867</v>
      </c>
      <c r="G1305" s="201" t="s">
        <v>212</v>
      </c>
      <c r="H1305" s="202">
        <v>1</v>
      </c>
      <c r="I1305" s="203"/>
      <c r="J1305" s="204">
        <f>ROUND(I1305*H1305,2)</f>
        <v>0</v>
      </c>
      <c r="K1305" s="200" t="s">
        <v>272</v>
      </c>
      <c r="L1305" s="42"/>
      <c r="M1305" s="205" t="s">
        <v>21</v>
      </c>
      <c r="N1305" s="206" t="s">
        <v>45</v>
      </c>
      <c r="O1305" s="68"/>
      <c r="P1305" s="207">
        <f>O1305*H1305</f>
        <v>0</v>
      </c>
      <c r="Q1305" s="207">
        <v>0</v>
      </c>
      <c r="R1305" s="207">
        <f>Q1305*H1305</f>
        <v>0</v>
      </c>
      <c r="S1305" s="207">
        <v>0</v>
      </c>
      <c r="T1305" s="208">
        <f>S1305*H1305</f>
        <v>0</v>
      </c>
      <c r="U1305" s="37"/>
      <c r="V1305" s="37"/>
      <c r="W1305" s="37"/>
      <c r="X1305" s="37"/>
      <c r="Y1305" s="37"/>
      <c r="Z1305" s="37"/>
      <c r="AA1305" s="37"/>
      <c r="AB1305" s="37"/>
      <c r="AC1305" s="37"/>
      <c r="AD1305" s="37"/>
      <c r="AE1305" s="37"/>
      <c r="AR1305" s="209" t="s">
        <v>259</v>
      </c>
      <c r="AT1305" s="209" t="s">
        <v>154</v>
      </c>
      <c r="AU1305" s="209" t="s">
        <v>83</v>
      </c>
      <c r="AY1305" s="19" t="s">
        <v>152</v>
      </c>
      <c r="BE1305" s="210">
        <f>IF(N1305="základní",J1305,0)</f>
        <v>0</v>
      </c>
      <c r="BF1305" s="210">
        <f>IF(N1305="snížená",J1305,0)</f>
        <v>0</v>
      </c>
      <c r="BG1305" s="210">
        <f>IF(N1305="zákl. přenesená",J1305,0)</f>
        <v>0</v>
      </c>
      <c r="BH1305" s="210">
        <f>IF(N1305="sníž. přenesená",J1305,0)</f>
        <v>0</v>
      </c>
      <c r="BI1305" s="210">
        <f>IF(N1305="nulová",J1305,0)</f>
        <v>0</v>
      </c>
      <c r="BJ1305" s="19" t="s">
        <v>81</v>
      </c>
      <c r="BK1305" s="210">
        <f>ROUND(I1305*H1305,2)</f>
        <v>0</v>
      </c>
      <c r="BL1305" s="19" t="s">
        <v>259</v>
      </c>
      <c r="BM1305" s="209" t="s">
        <v>1868</v>
      </c>
    </row>
    <row r="1306" spans="1:65" s="14" customFormat="1">
      <c r="B1306" s="222"/>
      <c r="C1306" s="223"/>
      <c r="D1306" s="213" t="s">
        <v>161</v>
      </c>
      <c r="E1306" s="224" t="s">
        <v>21</v>
      </c>
      <c r="F1306" s="225" t="s">
        <v>1864</v>
      </c>
      <c r="G1306" s="223"/>
      <c r="H1306" s="226">
        <v>1</v>
      </c>
      <c r="I1306" s="227"/>
      <c r="J1306" s="223"/>
      <c r="K1306" s="223"/>
      <c r="L1306" s="228"/>
      <c r="M1306" s="229"/>
      <c r="N1306" s="230"/>
      <c r="O1306" s="230"/>
      <c r="P1306" s="230"/>
      <c r="Q1306" s="230"/>
      <c r="R1306" s="230"/>
      <c r="S1306" s="230"/>
      <c r="T1306" s="231"/>
      <c r="AT1306" s="232" t="s">
        <v>161</v>
      </c>
      <c r="AU1306" s="232" t="s">
        <v>83</v>
      </c>
      <c r="AV1306" s="14" t="s">
        <v>83</v>
      </c>
      <c r="AW1306" s="14" t="s">
        <v>36</v>
      </c>
      <c r="AX1306" s="14" t="s">
        <v>81</v>
      </c>
      <c r="AY1306" s="232" t="s">
        <v>152</v>
      </c>
    </row>
    <row r="1307" spans="1:65" s="2" customFormat="1" ht="36" customHeight="1">
      <c r="A1307" s="37"/>
      <c r="B1307" s="38"/>
      <c r="C1307" s="198" t="s">
        <v>1869</v>
      </c>
      <c r="D1307" s="198" t="s">
        <v>154</v>
      </c>
      <c r="E1307" s="199" t="s">
        <v>1870</v>
      </c>
      <c r="F1307" s="200" t="s">
        <v>1871</v>
      </c>
      <c r="G1307" s="201" t="s">
        <v>1084</v>
      </c>
      <c r="H1307" s="265"/>
      <c r="I1307" s="203"/>
      <c r="J1307" s="204">
        <f>ROUND(I1307*H1307,2)</f>
        <v>0</v>
      </c>
      <c r="K1307" s="200" t="s">
        <v>158</v>
      </c>
      <c r="L1307" s="42"/>
      <c r="M1307" s="205" t="s">
        <v>21</v>
      </c>
      <c r="N1307" s="206" t="s">
        <v>45</v>
      </c>
      <c r="O1307" s="68"/>
      <c r="P1307" s="207">
        <f>O1307*H1307</f>
        <v>0</v>
      </c>
      <c r="Q1307" s="207">
        <v>0</v>
      </c>
      <c r="R1307" s="207">
        <f>Q1307*H1307</f>
        <v>0</v>
      </c>
      <c r="S1307" s="207">
        <v>0</v>
      </c>
      <c r="T1307" s="208">
        <f>S1307*H1307</f>
        <v>0</v>
      </c>
      <c r="U1307" s="37"/>
      <c r="V1307" s="37"/>
      <c r="W1307" s="37"/>
      <c r="X1307" s="37"/>
      <c r="Y1307" s="37"/>
      <c r="Z1307" s="37"/>
      <c r="AA1307" s="37"/>
      <c r="AB1307" s="37"/>
      <c r="AC1307" s="37"/>
      <c r="AD1307" s="37"/>
      <c r="AE1307" s="37"/>
      <c r="AR1307" s="209" t="s">
        <v>259</v>
      </c>
      <c r="AT1307" s="209" t="s">
        <v>154</v>
      </c>
      <c r="AU1307" s="209" t="s">
        <v>83</v>
      </c>
      <c r="AY1307" s="19" t="s">
        <v>152</v>
      </c>
      <c r="BE1307" s="210">
        <f>IF(N1307="základní",J1307,0)</f>
        <v>0</v>
      </c>
      <c r="BF1307" s="210">
        <f>IF(N1307="snížená",J1307,0)</f>
        <v>0</v>
      </c>
      <c r="BG1307" s="210">
        <f>IF(N1307="zákl. přenesená",J1307,0)</f>
        <v>0</v>
      </c>
      <c r="BH1307" s="210">
        <f>IF(N1307="sníž. přenesená",J1307,0)</f>
        <v>0</v>
      </c>
      <c r="BI1307" s="210">
        <f>IF(N1307="nulová",J1307,0)</f>
        <v>0</v>
      </c>
      <c r="BJ1307" s="19" t="s">
        <v>81</v>
      </c>
      <c r="BK1307" s="210">
        <f>ROUND(I1307*H1307,2)</f>
        <v>0</v>
      </c>
      <c r="BL1307" s="19" t="s">
        <v>259</v>
      </c>
      <c r="BM1307" s="209" t="s">
        <v>1872</v>
      </c>
    </row>
    <row r="1308" spans="1:65" s="12" customFormat="1" ht="22.9" customHeight="1">
      <c r="B1308" s="182"/>
      <c r="C1308" s="183"/>
      <c r="D1308" s="184" t="s">
        <v>73</v>
      </c>
      <c r="E1308" s="196" t="s">
        <v>1873</v>
      </c>
      <c r="F1308" s="196" t="s">
        <v>1874</v>
      </c>
      <c r="G1308" s="183"/>
      <c r="H1308" s="183"/>
      <c r="I1308" s="186"/>
      <c r="J1308" s="197">
        <f>BK1308</f>
        <v>0</v>
      </c>
      <c r="K1308" s="183"/>
      <c r="L1308" s="188"/>
      <c r="M1308" s="189"/>
      <c r="N1308" s="190"/>
      <c r="O1308" s="190"/>
      <c r="P1308" s="191">
        <f>SUM(P1309:P1467)</f>
        <v>0</v>
      </c>
      <c r="Q1308" s="190"/>
      <c r="R1308" s="191">
        <f>SUM(R1309:R1467)</f>
        <v>16.859477420000001</v>
      </c>
      <c r="S1308" s="190"/>
      <c r="T1308" s="192">
        <f>SUM(T1309:T1467)</f>
        <v>0</v>
      </c>
      <c r="AR1308" s="193" t="s">
        <v>83</v>
      </c>
      <c r="AT1308" s="194" t="s">
        <v>73</v>
      </c>
      <c r="AU1308" s="194" t="s">
        <v>81</v>
      </c>
      <c r="AY1308" s="193" t="s">
        <v>152</v>
      </c>
      <c r="BK1308" s="195">
        <f>SUM(BK1309:BK1467)</f>
        <v>0</v>
      </c>
    </row>
    <row r="1309" spans="1:65" s="2" customFormat="1" ht="24" customHeight="1">
      <c r="A1309" s="37"/>
      <c r="B1309" s="38"/>
      <c r="C1309" s="198" t="s">
        <v>1875</v>
      </c>
      <c r="D1309" s="198" t="s">
        <v>154</v>
      </c>
      <c r="E1309" s="199" t="s">
        <v>1876</v>
      </c>
      <c r="F1309" s="200" t="s">
        <v>1877</v>
      </c>
      <c r="G1309" s="201" t="s">
        <v>271</v>
      </c>
      <c r="H1309" s="202">
        <v>12.4</v>
      </c>
      <c r="I1309" s="203"/>
      <c r="J1309" s="204">
        <f>ROUND(I1309*H1309,2)</f>
        <v>0</v>
      </c>
      <c r="K1309" s="200" t="s">
        <v>158</v>
      </c>
      <c r="L1309" s="42"/>
      <c r="M1309" s="205" t="s">
        <v>21</v>
      </c>
      <c r="N1309" s="206" t="s">
        <v>45</v>
      </c>
      <c r="O1309" s="68"/>
      <c r="P1309" s="207">
        <f>O1309*H1309</f>
        <v>0</v>
      </c>
      <c r="Q1309" s="207">
        <v>0</v>
      </c>
      <c r="R1309" s="207">
        <f>Q1309*H1309</f>
        <v>0</v>
      </c>
      <c r="S1309" s="207">
        <v>0</v>
      </c>
      <c r="T1309" s="208">
        <f>S1309*H1309</f>
        <v>0</v>
      </c>
      <c r="U1309" s="37"/>
      <c r="V1309" s="37"/>
      <c r="W1309" s="37"/>
      <c r="X1309" s="37"/>
      <c r="Y1309" s="37"/>
      <c r="Z1309" s="37"/>
      <c r="AA1309" s="37"/>
      <c r="AB1309" s="37"/>
      <c r="AC1309" s="37"/>
      <c r="AD1309" s="37"/>
      <c r="AE1309" s="37"/>
      <c r="AR1309" s="209" t="s">
        <v>259</v>
      </c>
      <c r="AT1309" s="209" t="s">
        <v>154</v>
      </c>
      <c r="AU1309" s="209" t="s">
        <v>83</v>
      </c>
      <c r="AY1309" s="19" t="s">
        <v>152</v>
      </c>
      <c r="BE1309" s="210">
        <f>IF(N1309="základní",J1309,0)</f>
        <v>0</v>
      </c>
      <c r="BF1309" s="210">
        <f>IF(N1309="snížená",J1309,0)</f>
        <v>0</v>
      </c>
      <c r="BG1309" s="210">
        <f>IF(N1309="zákl. přenesená",J1309,0)</f>
        <v>0</v>
      </c>
      <c r="BH1309" s="210">
        <f>IF(N1309="sníž. přenesená",J1309,0)</f>
        <v>0</v>
      </c>
      <c r="BI1309" s="210">
        <f>IF(N1309="nulová",J1309,0)</f>
        <v>0</v>
      </c>
      <c r="BJ1309" s="19" t="s">
        <v>81</v>
      </c>
      <c r="BK1309" s="210">
        <f>ROUND(I1309*H1309,2)</f>
        <v>0</v>
      </c>
      <c r="BL1309" s="19" t="s">
        <v>259</v>
      </c>
      <c r="BM1309" s="209" t="s">
        <v>1878</v>
      </c>
    </row>
    <row r="1310" spans="1:65" s="13" customFormat="1">
      <c r="B1310" s="211"/>
      <c r="C1310" s="212"/>
      <c r="D1310" s="213" t="s">
        <v>161</v>
      </c>
      <c r="E1310" s="214" t="s">
        <v>21</v>
      </c>
      <c r="F1310" s="215" t="s">
        <v>1879</v>
      </c>
      <c r="G1310" s="212"/>
      <c r="H1310" s="214" t="s">
        <v>21</v>
      </c>
      <c r="I1310" s="216"/>
      <c r="J1310" s="212"/>
      <c r="K1310" s="212"/>
      <c r="L1310" s="217"/>
      <c r="M1310" s="218"/>
      <c r="N1310" s="219"/>
      <c r="O1310" s="219"/>
      <c r="P1310" s="219"/>
      <c r="Q1310" s="219"/>
      <c r="R1310" s="219"/>
      <c r="S1310" s="219"/>
      <c r="T1310" s="220"/>
      <c r="AT1310" s="221" t="s">
        <v>161</v>
      </c>
      <c r="AU1310" s="221" t="s">
        <v>83</v>
      </c>
      <c r="AV1310" s="13" t="s">
        <v>81</v>
      </c>
      <c r="AW1310" s="13" t="s">
        <v>36</v>
      </c>
      <c r="AX1310" s="13" t="s">
        <v>74</v>
      </c>
      <c r="AY1310" s="221" t="s">
        <v>152</v>
      </c>
    </row>
    <row r="1311" spans="1:65" s="13" customFormat="1" ht="22.5">
      <c r="B1311" s="211"/>
      <c r="C1311" s="212"/>
      <c r="D1311" s="213" t="s">
        <v>161</v>
      </c>
      <c r="E1311" s="214" t="s">
        <v>21</v>
      </c>
      <c r="F1311" s="215" t="s">
        <v>1880</v>
      </c>
      <c r="G1311" s="212"/>
      <c r="H1311" s="214" t="s">
        <v>21</v>
      </c>
      <c r="I1311" s="216"/>
      <c r="J1311" s="212"/>
      <c r="K1311" s="212"/>
      <c r="L1311" s="217"/>
      <c r="M1311" s="218"/>
      <c r="N1311" s="219"/>
      <c r="O1311" s="219"/>
      <c r="P1311" s="219"/>
      <c r="Q1311" s="219"/>
      <c r="R1311" s="219"/>
      <c r="S1311" s="219"/>
      <c r="T1311" s="220"/>
      <c r="AT1311" s="221" t="s">
        <v>161</v>
      </c>
      <c r="AU1311" s="221" t="s">
        <v>83</v>
      </c>
      <c r="AV1311" s="13" t="s">
        <v>81</v>
      </c>
      <c r="AW1311" s="13" t="s">
        <v>36</v>
      </c>
      <c r="AX1311" s="13" t="s">
        <v>74</v>
      </c>
      <c r="AY1311" s="221" t="s">
        <v>152</v>
      </c>
    </row>
    <row r="1312" spans="1:65" s="14" customFormat="1">
      <c r="B1312" s="222"/>
      <c r="C1312" s="223"/>
      <c r="D1312" s="213" t="s">
        <v>161</v>
      </c>
      <c r="E1312" s="224" t="s">
        <v>21</v>
      </c>
      <c r="F1312" s="225" t="s">
        <v>1881</v>
      </c>
      <c r="G1312" s="223"/>
      <c r="H1312" s="226">
        <v>12.4</v>
      </c>
      <c r="I1312" s="227"/>
      <c r="J1312" s="223"/>
      <c r="K1312" s="223"/>
      <c r="L1312" s="228"/>
      <c r="M1312" s="229"/>
      <c r="N1312" s="230"/>
      <c r="O1312" s="230"/>
      <c r="P1312" s="230"/>
      <c r="Q1312" s="230"/>
      <c r="R1312" s="230"/>
      <c r="S1312" s="230"/>
      <c r="T1312" s="231"/>
      <c r="AT1312" s="232" t="s">
        <v>161</v>
      </c>
      <c r="AU1312" s="232" t="s">
        <v>83</v>
      </c>
      <c r="AV1312" s="14" t="s">
        <v>83</v>
      </c>
      <c r="AW1312" s="14" t="s">
        <v>36</v>
      </c>
      <c r="AX1312" s="14" t="s">
        <v>81</v>
      </c>
      <c r="AY1312" s="232" t="s">
        <v>152</v>
      </c>
    </row>
    <row r="1313" spans="1:65" s="2" customFormat="1" ht="24" customHeight="1">
      <c r="A1313" s="37"/>
      <c r="B1313" s="38"/>
      <c r="C1313" s="244" t="s">
        <v>1882</v>
      </c>
      <c r="D1313" s="244" t="s">
        <v>365</v>
      </c>
      <c r="E1313" s="245" t="s">
        <v>1883</v>
      </c>
      <c r="F1313" s="246" t="s">
        <v>1884</v>
      </c>
      <c r="G1313" s="247" t="s">
        <v>271</v>
      </c>
      <c r="H1313" s="248">
        <v>13.02</v>
      </c>
      <c r="I1313" s="249"/>
      <c r="J1313" s="250">
        <f>ROUND(I1313*H1313,2)</f>
        <v>0</v>
      </c>
      <c r="K1313" s="246" t="s">
        <v>272</v>
      </c>
      <c r="L1313" s="251"/>
      <c r="M1313" s="252" t="s">
        <v>21</v>
      </c>
      <c r="N1313" s="253" t="s">
        <v>45</v>
      </c>
      <c r="O1313" s="68"/>
      <c r="P1313" s="207">
        <f>O1313*H1313</f>
        <v>0</v>
      </c>
      <c r="Q1313" s="207">
        <v>3.0100000000000001E-3</v>
      </c>
      <c r="R1313" s="207">
        <f>Q1313*H1313</f>
        <v>3.9190200000000001E-2</v>
      </c>
      <c r="S1313" s="207">
        <v>0</v>
      </c>
      <c r="T1313" s="208">
        <f>S1313*H1313</f>
        <v>0</v>
      </c>
      <c r="U1313" s="37"/>
      <c r="V1313" s="37"/>
      <c r="W1313" s="37"/>
      <c r="X1313" s="37"/>
      <c r="Y1313" s="37"/>
      <c r="Z1313" s="37"/>
      <c r="AA1313" s="37"/>
      <c r="AB1313" s="37"/>
      <c r="AC1313" s="37"/>
      <c r="AD1313" s="37"/>
      <c r="AE1313" s="37"/>
      <c r="AR1313" s="209" t="s">
        <v>353</v>
      </c>
      <c r="AT1313" s="209" t="s">
        <v>365</v>
      </c>
      <c r="AU1313" s="209" t="s">
        <v>83</v>
      </c>
      <c r="AY1313" s="19" t="s">
        <v>152</v>
      </c>
      <c r="BE1313" s="210">
        <f>IF(N1313="základní",J1313,0)</f>
        <v>0</v>
      </c>
      <c r="BF1313" s="210">
        <f>IF(N1313="snížená",J1313,0)</f>
        <v>0</v>
      </c>
      <c r="BG1313" s="210">
        <f>IF(N1313="zákl. přenesená",J1313,0)</f>
        <v>0</v>
      </c>
      <c r="BH1313" s="210">
        <f>IF(N1313="sníž. přenesená",J1313,0)</f>
        <v>0</v>
      </c>
      <c r="BI1313" s="210">
        <f>IF(N1313="nulová",J1313,0)</f>
        <v>0</v>
      </c>
      <c r="BJ1313" s="19" t="s">
        <v>81</v>
      </c>
      <c r="BK1313" s="210">
        <f>ROUND(I1313*H1313,2)</f>
        <v>0</v>
      </c>
      <c r="BL1313" s="19" t="s">
        <v>259</v>
      </c>
      <c r="BM1313" s="209" t="s">
        <v>1885</v>
      </c>
    </row>
    <row r="1314" spans="1:65" s="14" customFormat="1">
      <c r="B1314" s="222"/>
      <c r="C1314" s="223"/>
      <c r="D1314" s="213" t="s">
        <v>161</v>
      </c>
      <c r="E1314" s="224" t="s">
        <v>21</v>
      </c>
      <c r="F1314" s="225" t="s">
        <v>1886</v>
      </c>
      <c r="G1314" s="223"/>
      <c r="H1314" s="226">
        <v>12.4</v>
      </c>
      <c r="I1314" s="227"/>
      <c r="J1314" s="223"/>
      <c r="K1314" s="223"/>
      <c r="L1314" s="228"/>
      <c r="M1314" s="229"/>
      <c r="N1314" s="230"/>
      <c r="O1314" s="230"/>
      <c r="P1314" s="230"/>
      <c r="Q1314" s="230"/>
      <c r="R1314" s="230"/>
      <c r="S1314" s="230"/>
      <c r="T1314" s="231"/>
      <c r="AT1314" s="232" t="s">
        <v>161</v>
      </c>
      <c r="AU1314" s="232" t="s">
        <v>83</v>
      </c>
      <c r="AV1314" s="14" t="s">
        <v>83</v>
      </c>
      <c r="AW1314" s="14" t="s">
        <v>36</v>
      </c>
      <c r="AX1314" s="14" t="s">
        <v>81</v>
      </c>
      <c r="AY1314" s="232" t="s">
        <v>152</v>
      </c>
    </row>
    <row r="1315" spans="1:65" s="13" customFormat="1" ht="22.5">
      <c r="B1315" s="211"/>
      <c r="C1315" s="212"/>
      <c r="D1315" s="213" t="s">
        <v>161</v>
      </c>
      <c r="E1315" s="214" t="s">
        <v>21</v>
      </c>
      <c r="F1315" s="215" t="s">
        <v>1887</v>
      </c>
      <c r="G1315" s="212"/>
      <c r="H1315" s="214" t="s">
        <v>21</v>
      </c>
      <c r="I1315" s="216"/>
      <c r="J1315" s="212"/>
      <c r="K1315" s="212"/>
      <c r="L1315" s="217"/>
      <c r="M1315" s="218"/>
      <c r="N1315" s="219"/>
      <c r="O1315" s="219"/>
      <c r="P1315" s="219"/>
      <c r="Q1315" s="219"/>
      <c r="R1315" s="219"/>
      <c r="S1315" s="219"/>
      <c r="T1315" s="220"/>
      <c r="AT1315" s="221" t="s">
        <v>161</v>
      </c>
      <c r="AU1315" s="221" t="s">
        <v>83</v>
      </c>
      <c r="AV1315" s="13" t="s">
        <v>81</v>
      </c>
      <c r="AW1315" s="13" t="s">
        <v>36</v>
      </c>
      <c r="AX1315" s="13" t="s">
        <v>74</v>
      </c>
      <c r="AY1315" s="221" t="s">
        <v>152</v>
      </c>
    </row>
    <row r="1316" spans="1:65" s="13" customFormat="1">
      <c r="B1316" s="211"/>
      <c r="C1316" s="212"/>
      <c r="D1316" s="213" t="s">
        <v>161</v>
      </c>
      <c r="E1316" s="214" t="s">
        <v>21</v>
      </c>
      <c r="F1316" s="215" t="s">
        <v>1888</v>
      </c>
      <c r="G1316" s="212"/>
      <c r="H1316" s="214" t="s">
        <v>21</v>
      </c>
      <c r="I1316" s="216"/>
      <c r="J1316" s="212"/>
      <c r="K1316" s="212"/>
      <c r="L1316" s="217"/>
      <c r="M1316" s="218"/>
      <c r="N1316" s="219"/>
      <c r="O1316" s="219"/>
      <c r="P1316" s="219"/>
      <c r="Q1316" s="219"/>
      <c r="R1316" s="219"/>
      <c r="S1316" s="219"/>
      <c r="T1316" s="220"/>
      <c r="AT1316" s="221" t="s">
        <v>161</v>
      </c>
      <c r="AU1316" s="221" t="s">
        <v>83</v>
      </c>
      <c r="AV1316" s="13" t="s">
        <v>81</v>
      </c>
      <c r="AW1316" s="13" t="s">
        <v>36</v>
      </c>
      <c r="AX1316" s="13" t="s">
        <v>74</v>
      </c>
      <c r="AY1316" s="221" t="s">
        <v>152</v>
      </c>
    </row>
    <row r="1317" spans="1:65" s="14" customFormat="1">
      <c r="B1317" s="222"/>
      <c r="C1317" s="223"/>
      <c r="D1317" s="213" t="s">
        <v>161</v>
      </c>
      <c r="E1317" s="223"/>
      <c r="F1317" s="225" t="s">
        <v>1889</v>
      </c>
      <c r="G1317" s="223"/>
      <c r="H1317" s="226">
        <v>13.02</v>
      </c>
      <c r="I1317" s="227"/>
      <c r="J1317" s="223"/>
      <c r="K1317" s="223"/>
      <c r="L1317" s="228"/>
      <c r="M1317" s="229"/>
      <c r="N1317" s="230"/>
      <c r="O1317" s="230"/>
      <c r="P1317" s="230"/>
      <c r="Q1317" s="230"/>
      <c r="R1317" s="230"/>
      <c r="S1317" s="230"/>
      <c r="T1317" s="231"/>
      <c r="AT1317" s="232" t="s">
        <v>161</v>
      </c>
      <c r="AU1317" s="232" t="s">
        <v>83</v>
      </c>
      <c r="AV1317" s="14" t="s">
        <v>83</v>
      </c>
      <c r="AW1317" s="14" t="s">
        <v>4</v>
      </c>
      <c r="AX1317" s="14" t="s">
        <v>81</v>
      </c>
      <c r="AY1317" s="232" t="s">
        <v>152</v>
      </c>
    </row>
    <row r="1318" spans="1:65" s="2" customFormat="1" ht="24" customHeight="1">
      <c r="A1318" s="37"/>
      <c r="B1318" s="38"/>
      <c r="C1318" s="198" t="s">
        <v>1890</v>
      </c>
      <c r="D1318" s="198" t="s">
        <v>154</v>
      </c>
      <c r="E1318" s="199" t="s">
        <v>1891</v>
      </c>
      <c r="F1318" s="200" t="s">
        <v>1892</v>
      </c>
      <c r="G1318" s="201" t="s">
        <v>219</v>
      </c>
      <c r="H1318" s="202">
        <v>3.6</v>
      </c>
      <c r="I1318" s="203"/>
      <c r="J1318" s="204">
        <f>ROUND(I1318*H1318,2)</f>
        <v>0</v>
      </c>
      <c r="K1318" s="200" t="s">
        <v>158</v>
      </c>
      <c r="L1318" s="42"/>
      <c r="M1318" s="205" t="s">
        <v>21</v>
      </c>
      <c r="N1318" s="206" t="s">
        <v>45</v>
      </c>
      <c r="O1318" s="68"/>
      <c r="P1318" s="207">
        <f>O1318*H1318</f>
        <v>0</v>
      </c>
      <c r="Q1318" s="207">
        <v>0</v>
      </c>
      <c r="R1318" s="207">
        <f>Q1318*H1318</f>
        <v>0</v>
      </c>
      <c r="S1318" s="207">
        <v>0</v>
      </c>
      <c r="T1318" s="208">
        <f>S1318*H1318</f>
        <v>0</v>
      </c>
      <c r="U1318" s="37"/>
      <c r="V1318" s="37"/>
      <c r="W1318" s="37"/>
      <c r="X1318" s="37"/>
      <c r="Y1318" s="37"/>
      <c r="Z1318" s="37"/>
      <c r="AA1318" s="37"/>
      <c r="AB1318" s="37"/>
      <c r="AC1318" s="37"/>
      <c r="AD1318" s="37"/>
      <c r="AE1318" s="37"/>
      <c r="AR1318" s="209" t="s">
        <v>259</v>
      </c>
      <c r="AT1318" s="209" t="s">
        <v>154</v>
      </c>
      <c r="AU1318" s="209" t="s">
        <v>83</v>
      </c>
      <c r="AY1318" s="19" t="s">
        <v>152</v>
      </c>
      <c r="BE1318" s="210">
        <f>IF(N1318="základní",J1318,0)</f>
        <v>0</v>
      </c>
      <c r="BF1318" s="210">
        <f>IF(N1318="snížená",J1318,0)</f>
        <v>0</v>
      </c>
      <c r="BG1318" s="210">
        <f>IF(N1318="zákl. přenesená",J1318,0)</f>
        <v>0</v>
      </c>
      <c r="BH1318" s="210">
        <f>IF(N1318="sníž. přenesená",J1318,0)</f>
        <v>0</v>
      </c>
      <c r="BI1318" s="210">
        <f>IF(N1318="nulová",J1318,0)</f>
        <v>0</v>
      </c>
      <c r="BJ1318" s="19" t="s">
        <v>81</v>
      </c>
      <c r="BK1318" s="210">
        <f>ROUND(I1318*H1318,2)</f>
        <v>0</v>
      </c>
      <c r="BL1318" s="19" t="s">
        <v>259</v>
      </c>
      <c r="BM1318" s="209" t="s">
        <v>1893</v>
      </c>
    </row>
    <row r="1319" spans="1:65" s="13" customFormat="1">
      <c r="B1319" s="211"/>
      <c r="C1319" s="212"/>
      <c r="D1319" s="213" t="s">
        <v>161</v>
      </c>
      <c r="E1319" s="214" t="s">
        <v>21</v>
      </c>
      <c r="F1319" s="215" t="s">
        <v>1894</v>
      </c>
      <c r="G1319" s="212"/>
      <c r="H1319" s="214" t="s">
        <v>21</v>
      </c>
      <c r="I1319" s="216"/>
      <c r="J1319" s="212"/>
      <c r="K1319" s="212"/>
      <c r="L1319" s="217"/>
      <c r="M1319" s="218"/>
      <c r="N1319" s="219"/>
      <c r="O1319" s="219"/>
      <c r="P1319" s="219"/>
      <c r="Q1319" s="219"/>
      <c r="R1319" s="219"/>
      <c r="S1319" s="219"/>
      <c r="T1319" s="220"/>
      <c r="AT1319" s="221" t="s">
        <v>161</v>
      </c>
      <c r="AU1319" s="221" t="s">
        <v>83</v>
      </c>
      <c r="AV1319" s="13" t="s">
        <v>81</v>
      </c>
      <c r="AW1319" s="13" t="s">
        <v>36</v>
      </c>
      <c r="AX1319" s="13" t="s">
        <v>74</v>
      </c>
      <c r="AY1319" s="221" t="s">
        <v>152</v>
      </c>
    </row>
    <row r="1320" spans="1:65" s="14" customFormat="1">
      <c r="B1320" s="222"/>
      <c r="C1320" s="223"/>
      <c r="D1320" s="213" t="s">
        <v>161</v>
      </c>
      <c r="E1320" s="224" t="s">
        <v>21</v>
      </c>
      <c r="F1320" s="225" t="s">
        <v>1895</v>
      </c>
      <c r="G1320" s="223"/>
      <c r="H1320" s="226">
        <v>1.8</v>
      </c>
      <c r="I1320" s="227"/>
      <c r="J1320" s="223"/>
      <c r="K1320" s="223"/>
      <c r="L1320" s="228"/>
      <c r="M1320" s="229"/>
      <c r="N1320" s="230"/>
      <c r="O1320" s="230"/>
      <c r="P1320" s="230"/>
      <c r="Q1320" s="230"/>
      <c r="R1320" s="230"/>
      <c r="S1320" s="230"/>
      <c r="T1320" s="231"/>
      <c r="AT1320" s="232" t="s">
        <v>161</v>
      </c>
      <c r="AU1320" s="232" t="s">
        <v>83</v>
      </c>
      <c r="AV1320" s="14" t="s">
        <v>83</v>
      </c>
      <c r="AW1320" s="14" t="s">
        <v>36</v>
      </c>
      <c r="AX1320" s="14" t="s">
        <v>74</v>
      </c>
      <c r="AY1320" s="232" t="s">
        <v>152</v>
      </c>
    </row>
    <row r="1321" spans="1:65" s="14" customFormat="1">
      <c r="B1321" s="222"/>
      <c r="C1321" s="223"/>
      <c r="D1321" s="213" t="s">
        <v>161</v>
      </c>
      <c r="E1321" s="224" t="s">
        <v>21</v>
      </c>
      <c r="F1321" s="225" t="s">
        <v>1896</v>
      </c>
      <c r="G1321" s="223"/>
      <c r="H1321" s="226">
        <v>1.8</v>
      </c>
      <c r="I1321" s="227"/>
      <c r="J1321" s="223"/>
      <c r="K1321" s="223"/>
      <c r="L1321" s="228"/>
      <c r="M1321" s="229"/>
      <c r="N1321" s="230"/>
      <c r="O1321" s="230"/>
      <c r="P1321" s="230"/>
      <c r="Q1321" s="230"/>
      <c r="R1321" s="230"/>
      <c r="S1321" s="230"/>
      <c r="T1321" s="231"/>
      <c r="AT1321" s="232" t="s">
        <v>161</v>
      </c>
      <c r="AU1321" s="232" t="s">
        <v>83</v>
      </c>
      <c r="AV1321" s="14" t="s">
        <v>83</v>
      </c>
      <c r="AW1321" s="14" t="s">
        <v>36</v>
      </c>
      <c r="AX1321" s="14" t="s">
        <v>74</v>
      </c>
      <c r="AY1321" s="232" t="s">
        <v>152</v>
      </c>
    </row>
    <row r="1322" spans="1:65" s="15" customFormat="1">
      <c r="B1322" s="233"/>
      <c r="C1322" s="234"/>
      <c r="D1322" s="213" t="s">
        <v>161</v>
      </c>
      <c r="E1322" s="235" t="s">
        <v>21</v>
      </c>
      <c r="F1322" s="236" t="s">
        <v>184</v>
      </c>
      <c r="G1322" s="234"/>
      <c r="H1322" s="237">
        <v>3.6</v>
      </c>
      <c r="I1322" s="238"/>
      <c r="J1322" s="234"/>
      <c r="K1322" s="234"/>
      <c r="L1322" s="239"/>
      <c r="M1322" s="240"/>
      <c r="N1322" s="241"/>
      <c r="O1322" s="241"/>
      <c r="P1322" s="241"/>
      <c r="Q1322" s="241"/>
      <c r="R1322" s="241"/>
      <c r="S1322" s="241"/>
      <c r="T1322" s="242"/>
      <c r="AT1322" s="243" t="s">
        <v>161</v>
      </c>
      <c r="AU1322" s="243" t="s">
        <v>83</v>
      </c>
      <c r="AV1322" s="15" t="s">
        <v>159</v>
      </c>
      <c r="AW1322" s="15" t="s">
        <v>36</v>
      </c>
      <c r="AX1322" s="15" t="s">
        <v>81</v>
      </c>
      <c r="AY1322" s="243" t="s">
        <v>152</v>
      </c>
    </row>
    <row r="1323" spans="1:65" s="2" customFormat="1" ht="36" customHeight="1">
      <c r="A1323" s="37"/>
      <c r="B1323" s="38"/>
      <c r="C1323" s="244" t="s">
        <v>1897</v>
      </c>
      <c r="D1323" s="244" t="s">
        <v>365</v>
      </c>
      <c r="E1323" s="245" t="s">
        <v>1898</v>
      </c>
      <c r="F1323" s="246" t="s">
        <v>1899</v>
      </c>
      <c r="G1323" s="247" t="s">
        <v>219</v>
      </c>
      <c r="H1323" s="248">
        <v>1.8</v>
      </c>
      <c r="I1323" s="249"/>
      <c r="J1323" s="250">
        <f>ROUND(I1323*H1323,2)</f>
        <v>0</v>
      </c>
      <c r="K1323" s="246" t="s">
        <v>272</v>
      </c>
      <c r="L1323" s="251"/>
      <c r="M1323" s="252" t="s">
        <v>21</v>
      </c>
      <c r="N1323" s="253" t="s">
        <v>45</v>
      </c>
      <c r="O1323" s="68"/>
      <c r="P1323" s="207">
        <f>O1323*H1323</f>
        <v>0</v>
      </c>
      <c r="Q1323" s="207">
        <v>1.7999999999999999E-2</v>
      </c>
      <c r="R1323" s="207">
        <f>Q1323*H1323</f>
        <v>3.2399999999999998E-2</v>
      </c>
      <c r="S1323" s="207">
        <v>0</v>
      </c>
      <c r="T1323" s="208">
        <f>S1323*H1323</f>
        <v>0</v>
      </c>
      <c r="U1323" s="37"/>
      <c r="V1323" s="37"/>
      <c r="W1323" s="37"/>
      <c r="X1323" s="37"/>
      <c r="Y1323" s="37"/>
      <c r="Z1323" s="37"/>
      <c r="AA1323" s="37"/>
      <c r="AB1323" s="37"/>
      <c r="AC1323" s="37"/>
      <c r="AD1323" s="37"/>
      <c r="AE1323" s="37"/>
      <c r="AR1323" s="209" t="s">
        <v>353</v>
      </c>
      <c r="AT1323" s="209" t="s">
        <v>365</v>
      </c>
      <c r="AU1323" s="209" t="s">
        <v>83</v>
      </c>
      <c r="AY1323" s="19" t="s">
        <v>152</v>
      </c>
      <c r="BE1323" s="210">
        <f>IF(N1323="základní",J1323,0)</f>
        <v>0</v>
      </c>
      <c r="BF1323" s="210">
        <f>IF(N1323="snížená",J1323,0)</f>
        <v>0</v>
      </c>
      <c r="BG1323" s="210">
        <f>IF(N1323="zákl. přenesená",J1323,0)</f>
        <v>0</v>
      </c>
      <c r="BH1323" s="210">
        <f>IF(N1323="sníž. přenesená",J1323,0)</f>
        <v>0</v>
      </c>
      <c r="BI1323" s="210">
        <f>IF(N1323="nulová",J1323,0)</f>
        <v>0</v>
      </c>
      <c r="BJ1323" s="19" t="s">
        <v>81</v>
      </c>
      <c r="BK1323" s="210">
        <f>ROUND(I1323*H1323,2)</f>
        <v>0</v>
      </c>
      <c r="BL1323" s="19" t="s">
        <v>259</v>
      </c>
      <c r="BM1323" s="209" t="s">
        <v>1900</v>
      </c>
    </row>
    <row r="1324" spans="1:65" s="14" customFormat="1">
      <c r="B1324" s="222"/>
      <c r="C1324" s="223"/>
      <c r="D1324" s="213" t="s">
        <v>161</v>
      </c>
      <c r="E1324" s="224" t="s">
        <v>21</v>
      </c>
      <c r="F1324" s="225" t="s">
        <v>1901</v>
      </c>
      <c r="G1324" s="223"/>
      <c r="H1324" s="226">
        <v>1.8</v>
      </c>
      <c r="I1324" s="227"/>
      <c r="J1324" s="223"/>
      <c r="K1324" s="223"/>
      <c r="L1324" s="228"/>
      <c r="M1324" s="229"/>
      <c r="N1324" s="230"/>
      <c r="O1324" s="230"/>
      <c r="P1324" s="230"/>
      <c r="Q1324" s="230"/>
      <c r="R1324" s="230"/>
      <c r="S1324" s="230"/>
      <c r="T1324" s="231"/>
      <c r="AT1324" s="232" t="s">
        <v>161</v>
      </c>
      <c r="AU1324" s="232" t="s">
        <v>83</v>
      </c>
      <c r="AV1324" s="14" t="s">
        <v>83</v>
      </c>
      <c r="AW1324" s="14" t="s">
        <v>36</v>
      </c>
      <c r="AX1324" s="14" t="s">
        <v>81</v>
      </c>
      <c r="AY1324" s="232" t="s">
        <v>152</v>
      </c>
    </row>
    <row r="1325" spans="1:65" s="2" customFormat="1" ht="16.5" customHeight="1">
      <c r="A1325" s="37"/>
      <c r="B1325" s="38"/>
      <c r="C1325" s="244" t="s">
        <v>1902</v>
      </c>
      <c r="D1325" s="244" t="s">
        <v>365</v>
      </c>
      <c r="E1325" s="245" t="s">
        <v>1903</v>
      </c>
      <c r="F1325" s="246" t="s">
        <v>1904</v>
      </c>
      <c r="G1325" s="247" t="s">
        <v>219</v>
      </c>
      <c r="H1325" s="248">
        <v>1.8</v>
      </c>
      <c r="I1325" s="249"/>
      <c r="J1325" s="250">
        <f>ROUND(I1325*H1325,2)</f>
        <v>0</v>
      </c>
      <c r="K1325" s="246" t="s">
        <v>272</v>
      </c>
      <c r="L1325" s="251"/>
      <c r="M1325" s="252" t="s">
        <v>21</v>
      </c>
      <c r="N1325" s="253" t="s">
        <v>45</v>
      </c>
      <c r="O1325" s="68"/>
      <c r="P1325" s="207">
        <f>O1325*H1325</f>
        <v>0</v>
      </c>
      <c r="Q1325" s="207">
        <v>4.1999999999999997E-3</v>
      </c>
      <c r="R1325" s="207">
        <f>Q1325*H1325</f>
        <v>7.5599999999999999E-3</v>
      </c>
      <c r="S1325" s="207">
        <v>0</v>
      </c>
      <c r="T1325" s="208">
        <f>S1325*H1325</f>
        <v>0</v>
      </c>
      <c r="U1325" s="37"/>
      <c r="V1325" s="37"/>
      <c r="W1325" s="37"/>
      <c r="X1325" s="37"/>
      <c r="Y1325" s="37"/>
      <c r="Z1325" s="37"/>
      <c r="AA1325" s="37"/>
      <c r="AB1325" s="37"/>
      <c r="AC1325" s="37"/>
      <c r="AD1325" s="37"/>
      <c r="AE1325" s="37"/>
      <c r="AR1325" s="209" t="s">
        <v>353</v>
      </c>
      <c r="AT1325" s="209" t="s">
        <v>365</v>
      </c>
      <c r="AU1325" s="209" t="s">
        <v>83</v>
      </c>
      <c r="AY1325" s="19" t="s">
        <v>152</v>
      </c>
      <c r="BE1325" s="210">
        <f>IF(N1325="základní",J1325,0)</f>
        <v>0</v>
      </c>
      <c r="BF1325" s="210">
        <f>IF(N1325="snížená",J1325,0)</f>
        <v>0</v>
      </c>
      <c r="BG1325" s="210">
        <f>IF(N1325="zákl. přenesená",J1325,0)</f>
        <v>0</v>
      </c>
      <c r="BH1325" s="210">
        <f>IF(N1325="sníž. přenesená",J1325,0)</f>
        <v>0</v>
      </c>
      <c r="BI1325" s="210">
        <f>IF(N1325="nulová",J1325,0)</f>
        <v>0</v>
      </c>
      <c r="BJ1325" s="19" t="s">
        <v>81</v>
      </c>
      <c r="BK1325" s="210">
        <f>ROUND(I1325*H1325,2)</f>
        <v>0</v>
      </c>
      <c r="BL1325" s="19" t="s">
        <v>259</v>
      </c>
      <c r="BM1325" s="209" t="s">
        <v>1905</v>
      </c>
    </row>
    <row r="1326" spans="1:65" s="13" customFormat="1" ht="22.5">
      <c r="B1326" s="211"/>
      <c r="C1326" s="212"/>
      <c r="D1326" s="213" t="s">
        <v>161</v>
      </c>
      <c r="E1326" s="214" t="s">
        <v>21</v>
      </c>
      <c r="F1326" s="215" t="s">
        <v>1906</v>
      </c>
      <c r="G1326" s="212"/>
      <c r="H1326" s="214" t="s">
        <v>21</v>
      </c>
      <c r="I1326" s="216"/>
      <c r="J1326" s="212"/>
      <c r="K1326" s="212"/>
      <c r="L1326" s="217"/>
      <c r="M1326" s="218"/>
      <c r="N1326" s="219"/>
      <c r="O1326" s="219"/>
      <c r="P1326" s="219"/>
      <c r="Q1326" s="219"/>
      <c r="R1326" s="219"/>
      <c r="S1326" s="219"/>
      <c r="T1326" s="220"/>
      <c r="AT1326" s="221" t="s">
        <v>161</v>
      </c>
      <c r="AU1326" s="221" t="s">
        <v>83</v>
      </c>
      <c r="AV1326" s="13" t="s">
        <v>81</v>
      </c>
      <c r="AW1326" s="13" t="s">
        <v>36</v>
      </c>
      <c r="AX1326" s="13" t="s">
        <v>74</v>
      </c>
      <c r="AY1326" s="221" t="s">
        <v>152</v>
      </c>
    </row>
    <row r="1327" spans="1:65" s="14" customFormat="1">
      <c r="B1327" s="222"/>
      <c r="C1327" s="223"/>
      <c r="D1327" s="213" t="s">
        <v>161</v>
      </c>
      <c r="E1327" s="224" t="s">
        <v>21</v>
      </c>
      <c r="F1327" s="225" t="s">
        <v>1907</v>
      </c>
      <c r="G1327" s="223"/>
      <c r="H1327" s="226">
        <v>1.8</v>
      </c>
      <c r="I1327" s="227"/>
      <c r="J1327" s="223"/>
      <c r="K1327" s="223"/>
      <c r="L1327" s="228"/>
      <c r="M1327" s="229"/>
      <c r="N1327" s="230"/>
      <c r="O1327" s="230"/>
      <c r="P1327" s="230"/>
      <c r="Q1327" s="230"/>
      <c r="R1327" s="230"/>
      <c r="S1327" s="230"/>
      <c r="T1327" s="231"/>
      <c r="AT1327" s="232" t="s">
        <v>161</v>
      </c>
      <c r="AU1327" s="232" t="s">
        <v>83</v>
      </c>
      <c r="AV1327" s="14" t="s">
        <v>83</v>
      </c>
      <c r="AW1327" s="14" t="s">
        <v>36</v>
      </c>
      <c r="AX1327" s="14" t="s">
        <v>81</v>
      </c>
      <c r="AY1327" s="232" t="s">
        <v>152</v>
      </c>
    </row>
    <row r="1328" spans="1:65" s="2" customFormat="1" ht="24" customHeight="1">
      <c r="A1328" s="37"/>
      <c r="B1328" s="38"/>
      <c r="C1328" s="198" t="s">
        <v>1908</v>
      </c>
      <c r="D1328" s="198" t="s">
        <v>154</v>
      </c>
      <c r="E1328" s="199" t="s">
        <v>1909</v>
      </c>
      <c r="F1328" s="200" t="s">
        <v>1910</v>
      </c>
      <c r="G1328" s="201" t="s">
        <v>271</v>
      </c>
      <c r="H1328" s="202">
        <v>5.6</v>
      </c>
      <c r="I1328" s="203"/>
      <c r="J1328" s="204">
        <f>ROUND(I1328*H1328,2)</f>
        <v>0</v>
      </c>
      <c r="K1328" s="200" t="s">
        <v>158</v>
      </c>
      <c r="L1328" s="42"/>
      <c r="M1328" s="205" t="s">
        <v>21</v>
      </c>
      <c r="N1328" s="206" t="s">
        <v>45</v>
      </c>
      <c r="O1328" s="68"/>
      <c r="P1328" s="207">
        <f>O1328*H1328</f>
        <v>0</v>
      </c>
      <c r="Q1328" s="207">
        <v>0</v>
      </c>
      <c r="R1328" s="207">
        <f>Q1328*H1328</f>
        <v>0</v>
      </c>
      <c r="S1328" s="207">
        <v>0</v>
      </c>
      <c r="T1328" s="208">
        <f>S1328*H1328</f>
        <v>0</v>
      </c>
      <c r="U1328" s="37"/>
      <c r="V1328" s="37"/>
      <c r="W1328" s="37"/>
      <c r="X1328" s="37"/>
      <c r="Y1328" s="37"/>
      <c r="Z1328" s="37"/>
      <c r="AA1328" s="37"/>
      <c r="AB1328" s="37"/>
      <c r="AC1328" s="37"/>
      <c r="AD1328" s="37"/>
      <c r="AE1328" s="37"/>
      <c r="AR1328" s="209" t="s">
        <v>259</v>
      </c>
      <c r="AT1328" s="209" t="s">
        <v>154</v>
      </c>
      <c r="AU1328" s="209" t="s">
        <v>83</v>
      </c>
      <c r="AY1328" s="19" t="s">
        <v>152</v>
      </c>
      <c r="BE1328" s="210">
        <f>IF(N1328="základní",J1328,0)</f>
        <v>0</v>
      </c>
      <c r="BF1328" s="210">
        <f>IF(N1328="snížená",J1328,0)</f>
        <v>0</v>
      </c>
      <c r="BG1328" s="210">
        <f>IF(N1328="zákl. přenesená",J1328,0)</f>
        <v>0</v>
      </c>
      <c r="BH1328" s="210">
        <f>IF(N1328="sníž. přenesená",J1328,0)</f>
        <v>0</v>
      </c>
      <c r="BI1328" s="210">
        <f>IF(N1328="nulová",J1328,0)</f>
        <v>0</v>
      </c>
      <c r="BJ1328" s="19" t="s">
        <v>81</v>
      </c>
      <c r="BK1328" s="210">
        <f>ROUND(I1328*H1328,2)</f>
        <v>0</v>
      </c>
      <c r="BL1328" s="19" t="s">
        <v>259</v>
      </c>
      <c r="BM1328" s="209" t="s">
        <v>1911</v>
      </c>
    </row>
    <row r="1329" spans="1:65" s="13" customFormat="1">
      <c r="B1329" s="211"/>
      <c r="C1329" s="212"/>
      <c r="D1329" s="213" t="s">
        <v>161</v>
      </c>
      <c r="E1329" s="214" t="s">
        <v>21</v>
      </c>
      <c r="F1329" s="215" t="s">
        <v>1912</v>
      </c>
      <c r="G1329" s="212"/>
      <c r="H1329" s="214" t="s">
        <v>21</v>
      </c>
      <c r="I1329" s="216"/>
      <c r="J1329" s="212"/>
      <c r="K1329" s="212"/>
      <c r="L1329" s="217"/>
      <c r="M1329" s="218"/>
      <c r="N1329" s="219"/>
      <c r="O1329" s="219"/>
      <c r="P1329" s="219"/>
      <c r="Q1329" s="219"/>
      <c r="R1329" s="219"/>
      <c r="S1329" s="219"/>
      <c r="T1329" s="220"/>
      <c r="AT1329" s="221" t="s">
        <v>161</v>
      </c>
      <c r="AU1329" s="221" t="s">
        <v>83</v>
      </c>
      <c r="AV1329" s="13" t="s">
        <v>81</v>
      </c>
      <c r="AW1329" s="13" t="s">
        <v>36</v>
      </c>
      <c r="AX1329" s="13" t="s">
        <v>74</v>
      </c>
      <c r="AY1329" s="221" t="s">
        <v>152</v>
      </c>
    </row>
    <row r="1330" spans="1:65" s="14" customFormat="1">
      <c r="B1330" s="222"/>
      <c r="C1330" s="223"/>
      <c r="D1330" s="213" t="s">
        <v>161</v>
      </c>
      <c r="E1330" s="224" t="s">
        <v>21</v>
      </c>
      <c r="F1330" s="225" t="s">
        <v>1913</v>
      </c>
      <c r="G1330" s="223"/>
      <c r="H1330" s="226">
        <v>5.6</v>
      </c>
      <c r="I1330" s="227"/>
      <c r="J1330" s="223"/>
      <c r="K1330" s="223"/>
      <c r="L1330" s="228"/>
      <c r="M1330" s="229"/>
      <c r="N1330" s="230"/>
      <c r="O1330" s="230"/>
      <c r="P1330" s="230"/>
      <c r="Q1330" s="230"/>
      <c r="R1330" s="230"/>
      <c r="S1330" s="230"/>
      <c r="T1330" s="231"/>
      <c r="AT1330" s="232" t="s">
        <v>161</v>
      </c>
      <c r="AU1330" s="232" t="s">
        <v>83</v>
      </c>
      <c r="AV1330" s="14" t="s">
        <v>83</v>
      </c>
      <c r="AW1330" s="14" t="s">
        <v>36</v>
      </c>
      <c r="AX1330" s="14" t="s">
        <v>81</v>
      </c>
      <c r="AY1330" s="232" t="s">
        <v>152</v>
      </c>
    </row>
    <row r="1331" spans="1:65" s="2" customFormat="1" ht="24" customHeight="1">
      <c r="A1331" s="37"/>
      <c r="B1331" s="38"/>
      <c r="C1331" s="244" t="s">
        <v>1914</v>
      </c>
      <c r="D1331" s="244" t="s">
        <v>365</v>
      </c>
      <c r="E1331" s="245" t="s">
        <v>1915</v>
      </c>
      <c r="F1331" s="246" t="s">
        <v>1916</v>
      </c>
      <c r="G1331" s="247" t="s">
        <v>271</v>
      </c>
      <c r="H1331" s="248">
        <v>5.88</v>
      </c>
      <c r="I1331" s="249"/>
      <c r="J1331" s="250">
        <f>ROUND(I1331*H1331,2)</f>
        <v>0</v>
      </c>
      <c r="K1331" s="246" t="s">
        <v>158</v>
      </c>
      <c r="L1331" s="251"/>
      <c r="M1331" s="252" t="s">
        <v>21</v>
      </c>
      <c r="N1331" s="253" t="s">
        <v>45</v>
      </c>
      <c r="O1331" s="68"/>
      <c r="P1331" s="207">
        <f>O1331*H1331</f>
        <v>0</v>
      </c>
      <c r="Q1331" s="207">
        <v>2.0000000000000001E-4</v>
      </c>
      <c r="R1331" s="207">
        <f>Q1331*H1331</f>
        <v>1.176E-3</v>
      </c>
      <c r="S1331" s="207">
        <v>0</v>
      </c>
      <c r="T1331" s="208">
        <f>S1331*H1331</f>
        <v>0</v>
      </c>
      <c r="U1331" s="37"/>
      <c r="V1331" s="37"/>
      <c r="W1331" s="37"/>
      <c r="X1331" s="37"/>
      <c r="Y1331" s="37"/>
      <c r="Z1331" s="37"/>
      <c r="AA1331" s="37"/>
      <c r="AB1331" s="37"/>
      <c r="AC1331" s="37"/>
      <c r="AD1331" s="37"/>
      <c r="AE1331" s="37"/>
      <c r="AR1331" s="209" t="s">
        <v>353</v>
      </c>
      <c r="AT1331" s="209" t="s">
        <v>365</v>
      </c>
      <c r="AU1331" s="209" t="s">
        <v>83</v>
      </c>
      <c r="AY1331" s="19" t="s">
        <v>152</v>
      </c>
      <c r="BE1331" s="210">
        <f>IF(N1331="základní",J1331,0)</f>
        <v>0</v>
      </c>
      <c r="BF1331" s="210">
        <f>IF(N1331="snížená",J1331,0)</f>
        <v>0</v>
      </c>
      <c r="BG1331" s="210">
        <f>IF(N1331="zákl. přenesená",J1331,0)</f>
        <v>0</v>
      </c>
      <c r="BH1331" s="210">
        <f>IF(N1331="sníž. přenesená",J1331,0)</f>
        <v>0</v>
      </c>
      <c r="BI1331" s="210">
        <f>IF(N1331="nulová",J1331,0)</f>
        <v>0</v>
      </c>
      <c r="BJ1331" s="19" t="s">
        <v>81</v>
      </c>
      <c r="BK1331" s="210">
        <f>ROUND(I1331*H1331,2)</f>
        <v>0</v>
      </c>
      <c r="BL1331" s="19" t="s">
        <v>259</v>
      </c>
      <c r="BM1331" s="209" t="s">
        <v>1917</v>
      </c>
    </row>
    <row r="1332" spans="1:65" s="14" customFormat="1">
      <c r="B1332" s="222"/>
      <c r="C1332" s="223"/>
      <c r="D1332" s="213" t="s">
        <v>161</v>
      </c>
      <c r="E1332" s="224" t="s">
        <v>21</v>
      </c>
      <c r="F1332" s="225" t="s">
        <v>1918</v>
      </c>
      <c r="G1332" s="223"/>
      <c r="H1332" s="226">
        <v>5.6</v>
      </c>
      <c r="I1332" s="227"/>
      <c r="J1332" s="223"/>
      <c r="K1332" s="223"/>
      <c r="L1332" s="228"/>
      <c r="M1332" s="229"/>
      <c r="N1332" s="230"/>
      <c r="O1332" s="230"/>
      <c r="P1332" s="230"/>
      <c r="Q1332" s="230"/>
      <c r="R1332" s="230"/>
      <c r="S1332" s="230"/>
      <c r="T1332" s="231"/>
      <c r="AT1332" s="232" t="s">
        <v>161</v>
      </c>
      <c r="AU1332" s="232" t="s">
        <v>83</v>
      </c>
      <c r="AV1332" s="14" t="s">
        <v>83</v>
      </c>
      <c r="AW1332" s="14" t="s">
        <v>36</v>
      </c>
      <c r="AX1332" s="14" t="s">
        <v>81</v>
      </c>
      <c r="AY1332" s="232" t="s">
        <v>152</v>
      </c>
    </row>
    <row r="1333" spans="1:65" s="14" customFormat="1">
      <c r="B1333" s="222"/>
      <c r="C1333" s="223"/>
      <c r="D1333" s="213" t="s">
        <v>161</v>
      </c>
      <c r="E1333" s="223"/>
      <c r="F1333" s="225" t="s">
        <v>1919</v>
      </c>
      <c r="G1333" s="223"/>
      <c r="H1333" s="226">
        <v>5.88</v>
      </c>
      <c r="I1333" s="227"/>
      <c r="J1333" s="223"/>
      <c r="K1333" s="223"/>
      <c r="L1333" s="228"/>
      <c r="M1333" s="229"/>
      <c r="N1333" s="230"/>
      <c r="O1333" s="230"/>
      <c r="P1333" s="230"/>
      <c r="Q1333" s="230"/>
      <c r="R1333" s="230"/>
      <c r="S1333" s="230"/>
      <c r="T1333" s="231"/>
      <c r="AT1333" s="232" t="s">
        <v>161</v>
      </c>
      <c r="AU1333" s="232" t="s">
        <v>83</v>
      </c>
      <c r="AV1333" s="14" t="s">
        <v>83</v>
      </c>
      <c r="AW1333" s="14" t="s">
        <v>4</v>
      </c>
      <c r="AX1333" s="14" t="s">
        <v>81</v>
      </c>
      <c r="AY1333" s="232" t="s">
        <v>152</v>
      </c>
    </row>
    <row r="1334" spans="1:65" s="2" customFormat="1" ht="24" customHeight="1">
      <c r="A1334" s="37"/>
      <c r="B1334" s="38"/>
      <c r="C1334" s="198" t="s">
        <v>1920</v>
      </c>
      <c r="D1334" s="198" t="s">
        <v>154</v>
      </c>
      <c r="E1334" s="199" t="s">
        <v>1921</v>
      </c>
      <c r="F1334" s="200" t="s">
        <v>1922</v>
      </c>
      <c r="G1334" s="201" t="s">
        <v>212</v>
      </c>
      <c r="H1334" s="202">
        <v>1</v>
      </c>
      <c r="I1334" s="203"/>
      <c r="J1334" s="204">
        <f>ROUND(I1334*H1334,2)</f>
        <v>0</v>
      </c>
      <c r="K1334" s="200" t="s">
        <v>158</v>
      </c>
      <c r="L1334" s="42"/>
      <c r="M1334" s="205" t="s">
        <v>21</v>
      </c>
      <c r="N1334" s="206" t="s">
        <v>45</v>
      </c>
      <c r="O1334" s="68"/>
      <c r="P1334" s="207">
        <f>O1334*H1334</f>
        <v>0</v>
      </c>
      <c r="Q1334" s="207">
        <v>0</v>
      </c>
      <c r="R1334" s="207">
        <f>Q1334*H1334</f>
        <v>0</v>
      </c>
      <c r="S1334" s="207">
        <v>0</v>
      </c>
      <c r="T1334" s="208">
        <f>S1334*H1334</f>
        <v>0</v>
      </c>
      <c r="U1334" s="37"/>
      <c r="V1334" s="37"/>
      <c r="W1334" s="37"/>
      <c r="X1334" s="37"/>
      <c r="Y1334" s="37"/>
      <c r="Z1334" s="37"/>
      <c r="AA1334" s="37"/>
      <c r="AB1334" s="37"/>
      <c r="AC1334" s="37"/>
      <c r="AD1334" s="37"/>
      <c r="AE1334" s="37"/>
      <c r="AR1334" s="209" t="s">
        <v>259</v>
      </c>
      <c r="AT1334" s="209" t="s">
        <v>154</v>
      </c>
      <c r="AU1334" s="209" t="s">
        <v>83</v>
      </c>
      <c r="AY1334" s="19" t="s">
        <v>152</v>
      </c>
      <c r="BE1334" s="210">
        <f>IF(N1334="základní",J1334,0)</f>
        <v>0</v>
      </c>
      <c r="BF1334" s="210">
        <f>IF(N1334="snížená",J1334,0)</f>
        <v>0</v>
      </c>
      <c r="BG1334" s="210">
        <f>IF(N1334="zákl. přenesená",J1334,0)</f>
        <v>0</v>
      </c>
      <c r="BH1334" s="210">
        <f>IF(N1334="sníž. přenesená",J1334,0)</f>
        <v>0</v>
      </c>
      <c r="BI1334" s="210">
        <f>IF(N1334="nulová",J1334,0)</f>
        <v>0</v>
      </c>
      <c r="BJ1334" s="19" t="s">
        <v>81</v>
      </c>
      <c r="BK1334" s="210">
        <f>ROUND(I1334*H1334,2)</f>
        <v>0</v>
      </c>
      <c r="BL1334" s="19" t="s">
        <v>259</v>
      </c>
      <c r="BM1334" s="209" t="s">
        <v>1923</v>
      </c>
    </row>
    <row r="1335" spans="1:65" s="13" customFormat="1">
      <c r="B1335" s="211"/>
      <c r="C1335" s="212"/>
      <c r="D1335" s="213" t="s">
        <v>161</v>
      </c>
      <c r="E1335" s="214" t="s">
        <v>21</v>
      </c>
      <c r="F1335" s="215" t="s">
        <v>341</v>
      </c>
      <c r="G1335" s="212"/>
      <c r="H1335" s="214" t="s">
        <v>21</v>
      </c>
      <c r="I1335" s="216"/>
      <c r="J1335" s="212"/>
      <c r="K1335" s="212"/>
      <c r="L1335" s="217"/>
      <c r="M1335" s="218"/>
      <c r="N1335" s="219"/>
      <c r="O1335" s="219"/>
      <c r="P1335" s="219"/>
      <c r="Q1335" s="219"/>
      <c r="R1335" s="219"/>
      <c r="S1335" s="219"/>
      <c r="T1335" s="220"/>
      <c r="AT1335" s="221" t="s">
        <v>161</v>
      </c>
      <c r="AU1335" s="221" t="s">
        <v>83</v>
      </c>
      <c r="AV1335" s="13" t="s">
        <v>81</v>
      </c>
      <c r="AW1335" s="13" t="s">
        <v>36</v>
      </c>
      <c r="AX1335" s="13" t="s">
        <v>74</v>
      </c>
      <c r="AY1335" s="221" t="s">
        <v>152</v>
      </c>
    </row>
    <row r="1336" spans="1:65" s="14" customFormat="1">
      <c r="B1336" s="222"/>
      <c r="C1336" s="223"/>
      <c r="D1336" s="213" t="s">
        <v>161</v>
      </c>
      <c r="E1336" s="224" t="s">
        <v>21</v>
      </c>
      <c r="F1336" s="225" t="s">
        <v>1924</v>
      </c>
      <c r="G1336" s="223"/>
      <c r="H1336" s="226">
        <v>1</v>
      </c>
      <c r="I1336" s="227"/>
      <c r="J1336" s="223"/>
      <c r="K1336" s="223"/>
      <c r="L1336" s="228"/>
      <c r="M1336" s="229"/>
      <c r="N1336" s="230"/>
      <c r="O1336" s="230"/>
      <c r="P1336" s="230"/>
      <c r="Q1336" s="230"/>
      <c r="R1336" s="230"/>
      <c r="S1336" s="230"/>
      <c r="T1336" s="231"/>
      <c r="AT1336" s="232" t="s">
        <v>161</v>
      </c>
      <c r="AU1336" s="232" t="s">
        <v>83</v>
      </c>
      <c r="AV1336" s="14" t="s">
        <v>83</v>
      </c>
      <c r="AW1336" s="14" t="s">
        <v>36</v>
      </c>
      <c r="AX1336" s="14" t="s">
        <v>81</v>
      </c>
      <c r="AY1336" s="232" t="s">
        <v>152</v>
      </c>
    </row>
    <row r="1337" spans="1:65" s="2" customFormat="1" ht="24" customHeight="1">
      <c r="A1337" s="37"/>
      <c r="B1337" s="38"/>
      <c r="C1337" s="244" t="s">
        <v>1925</v>
      </c>
      <c r="D1337" s="244" t="s">
        <v>365</v>
      </c>
      <c r="E1337" s="245" t="s">
        <v>1926</v>
      </c>
      <c r="F1337" s="246" t="s">
        <v>1927</v>
      </c>
      <c r="G1337" s="247" t="s">
        <v>212</v>
      </c>
      <c r="H1337" s="248">
        <v>1</v>
      </c>
      <c r="I1337" s="249"/>
      <c r="J1337" s="250">
        <f>ROUND(I1337*H1337,2)</f>
        <v>0</v>
      </c>
      <c r="K1337" s="246" t="s">
        <v>272</v>
      </c>
      <c r="L1337" s="251"/>
      <c r="M1337" s="252" t="s">
        <v>21</v>
      </c>
      <c r="N1337" s="253" t="s">
        <v>45</v>
      </c>
      <c r="O1337" s="68"/>
      <c r="P1337" s="207">
        <f>O1337*H1337</f>
        <v>0</v>
      </c>
      <c r="Q1337" s="207">
        <v>9.8000000000000004E-2</v>
      </c>
      <c r="R1337" s="207">
        <f>Q1337*H1337</f>
        <v>9.8000000000000004E-2</v>
      </c>
      <c r="S1337" s="207">
        <v>0</v>
      </c>
      <c r="T1337" s="208">
        <f>S1337*H1337</f>
        <v>0</v>
      </c>
      <c r="U1337" s="37"/>
      <c r="V1337" s="37"/>
      <c r="W1337" s="37"/>
      <c r="X1337" s="37"/>
      <c r="Y1337" s="37"/>
      <c r="Z1337" s="37"/>
      <c r="AA1337" s="37"/>
      <c r="AB1337" s="37"/>
      <c r="AC1337" s="37"/>
      <c r="AD1337" s="37"/>
      <c r="AE1337" s="37"/>
      <c r="AR1337" s="209" t="s">
        <v>353</v>
      </c>
      <c r="AT1337" s="209" t="s">
        <v>365</v>
      </c>
      <c r="AU1337" s="209" t="s">
        <v>83</v>
      </c>
      <c r="AY1337" s="19" t="s">
        <v>152</v>
      </c>
      <c r="BE1337" s="210">
        <f>IF(N1337="základní",J1337,0)</f>
        <v>0</v>
      </c>
      <c r="BF1337" s="210">
        <f>IF(N1337="snížená",J1337,0)</f>
        <v>0</v>
      </c>
      <c r="BG1337" s="210">
        <f>IF(N1337="zákl. přenesená",J1337,0)</f>
        <v>0</v>
      </c>
      <c r="BH1337" s="210">
        <f>IF(N1337="sníž. přenesená",J1337,0)</f>
        <v>0</v>
      </c>
      <c r="BI1337" s="210">
        <f>IF(N1337="nulová",J1337,0)</f>
        <v>0</v>
      </c>
      <c r="BJ1337" s="19" t="s">
        <v>81</v>
      </c>
      <c r="BK1337" s="210">
        <f>ROUND(I1337*H1337,2)</f>
        <v>0</v>
      </c>
      <c r="BL1337" s="19" t="s">
        <v>259</v>
      </c>
      <c r="BM1337" s="209" t="s">
        <v>1928</v>
      </c>
    </row>
    <row r="1338" spans="1:65" s="13" customFormat="1">
      <c r="B1338" s="211"/>
      <c r="C1338" s="212"/>
      <c r="D1338" s="213" t="s">
        <v>161</v>
      </c>
      <c r="E1338" s="214" t="s">
        <v>21</v>
      </c>
      <c r="F1338" s="215" t="s">
        <v>1929</v>
      </c>
      <c r="G1338" s="212"/>
      <c r="H1338" s="214" t="s">
        <v>21</v>
      </c>
      <c r="I1338" s="216"/>
      <c r="J1338" s="212"/>
      <c r="K1338" s="212"/>
      <c r="L1338" s="217"/>
      <c r="M1338" s="218"/>
      <c r="N1338" s="219"/>
      <c r="O1338" s="219"/>
      <c r="P1338" s="219"/>
      <c r="Q1338" s="219"/>
      <c r="R1338" s="219"/>
      <c r="S1338" s="219"/>
      <c r="T1338" s="220"/>
      <c r="AT1338" s="221" t="s">
        <v>161</v>
      </c>
      <c r="AU1338" s="221" t="s">
        <v>83</v>
      </c>
      <c r="AV1338" s="13" t="s">
        <v>81</v>
      </c>
      <c r="AW1338" s="13" t="s">
        <v>36</v>
      </c>
      <c r="AX1338" s="13" t="s">
        <v>74</v>
      </c>
      <c r="AY1338" s="221" t="s">
        <v>152</v>
      </c>
    </row>
    <row r="1339" spans="1:65" s="14" customFormat="1">
      <c r="B1339" s="222"/>
      <c r="C1339" s="223"/>
      <c r="D1339" s="213" t="s">
        <v>161</v>
      </c>
      <c r="E1339" s="224" t="s">
        <v>21</v>
      </c>
      <c r="F1339" s="225" t="s">
        <v>911</v>
      </c>
      <c r="G1339" s="223"/>
      <c r="H1339" s="226">
        <v>1</v>
      </c>
      <c r="I1339" s="227"/>
      <c r="J1339" s="223"/>
      <c r="K1339" s="223"/>
      <c r="L1339" s="228"/>
      <c r="M1339" s="229"/>
      <c r="N1339" s="230"/>
      <c r="O1339" s="230"/>
      <c r="P1339" s="230"/>
      <c r="Q1339" s="230"/>
      <c r="R1339" s="230"/>
      <c r="S1339" s="230"/>
      <c r="T1339" s="231"/>
      <c r="AT1339" s="232" t="s">
        <v>161</v>
      </c>
      <c r="AU1339" s="232" t="s">
        <v>83</v>
      </c>
      <c r="AV1339" s="14" t="s">
        <v>83</v>
      </c>
      <c r="AW1339" s="14" t="s">
        <v>36</v>
      </c>
      <c r="AX1339" s="14" t="s">
        <v>81</v>
      </c>
      <c r="AY1339" s="232" t="s">
        <v>152</v>
      </c>
    </row>
    <row r="1340" spans="1:65" s="2" customFormat="1" ht="24" customHeight="1">
      <c r="A1340" s="37"/>
      <c r="B1340" s="38"/>
      <c r="C1340" s="198" t="s">
        <v>1930</v>
      </c>
      <c r="D1340" s="198" t="s">
        <v>154</v>
      </c>
      <c r="E1340" s="199" t="s">
        <v>1931</v>
      </c>
      <c r="F1340" s="200" t="s">
        <v>1932</v>
      </c>
      <c r="G1340" s="201" t="s">
        <v>212</v>
      </c>
      <c r="H1340" s="202">
        <v>2</v>
      </c>
      <c r="I1340" s="203"/>
      <c r="J1340" s="204">
        <f>ROUND(I1340*H1340,2)</f>
        <v>0</v>
      </c>
      <c r="K1340" s="200" t="s">
        <v>158</v>
      </c>
      <c r="L1340" s="42"/>
      <c r="M1340" s="205" t="s">
        <v>21</v>
      </c>
      <c r="N1340" s="206" t="s">
        <v>45</v>
      </c>
      <c r="O1340" s="68"/>
      <c r="P1340" s="207">
        <f>O1340*H1340</f>
        <v>0</v>
      </c>
      <c r="Q1340" s="207">
        <v>3.3E-4</v>
      </c>
      <c r="R1340" s="207">
        <f>Q1340*H1340</f>
        <v>6.6E-4</v>
      </c>
      <c r="S1340" s="207">
        <v>0</v>
      </c>
      <c r="T1340" s="208">
        <f>S1340*H1340</f>
        <v>0</v>
      </c>
      <c r="U1340" s="37"/>
      <c r="V1340" s="37"/>
      <c r="W1340" s="37"/>
      <c r="X1340" s="37"/>
      <c r="Y1340" s="37"/>
      <c r="Z1340" s="37"/>
      <c r="AA1340" s="37"/>
      <c r="AB1340" s="37"/>
      <c r="AC1340" s="37"/>
      <c r="AD1340" s="37"/>
      <c r="AE1340" s="37"/>
      <c r="AR1340" s="209" t="s">
        <v>159</v>
      </c>
      <c r="AT1340" s="209" t="s">
        <v>154</v>
      </c>
      <c r="AU1340" s="209" t="s">
        <v>83</v>
      </c>
      <c r="AY1340" s="19" t="s">
        <v>152</v>
      </c>
      <c r="BE1340" s="210">
        <f>IF(N1340="základní",J1340,0)</f>
        <v>0</v>
      </c>
      <c r="BF1340" s="210">
        <f>IF(N1340="snížená",J1340,0)</f>
        <v>0</v>
      </c>
      <c r="BG1340" s="210">
        <f>IF(N1340="zákl. přenesená",J1340,0)</f>
        <v>0</v>
      </c>
      <c r="BH1340" s="210">
        <f>IF(N1340="sníž. přenesená",J1340,0)</f>
        <v>0</v>
      </c>
      <c r="BI1340" s="210">
        <f>IF(N1340="nulová",J1340,0)</f>
        <v>0</v>
      </c>
      <c r="BJ1340" s="19" t="s">
        <v>81</v>
      </c>
      <c r="BK1340" s="210">
        <f>ROUND(I1340*H1340,2)</f>
        <v>0</v>
      </c>
      <c r="BL1340" s="19" t="s">
        <v>159</v>
      </c>
      <c r="BM1340" s="209" t="s">
        <v>1933</v>
      </c>
    </row>
    <row r="1341" spans="1:65" s="13" customFormat="1">
      <c r="B1341" s="211"/>
      <c r="C1341" s="212"/>
      <c r="D1341" s="213" t="s">
        <v>161</v>
      </c>
      <c r="E1341" s="214" t="s">
        <v>21</v>
      </c>
      <c r="F1341" s="215" t="s">
        <v>341</v>
      </c>
      <c r="G1341" s="212"/>
      <c r="H1341" s="214" t="s">
        <v>21</v>
      </c>
      <c r="I1341" s="216"/>
      <c r="J1341" s="212"/>
      <c r="K1341" s="212"/>
      <c r="L1341" s="217"/>
      <c r="M1341" s="218"/>
      <c r="N1341" s="219"/>
      <c r="O1341" s="219"/>
      <c r="P1341" s="219"/>
      <c r="Q1341" s="219"/>
      <c r="R1341" s="219"/>
      <c r="S1341" s="219"/>
      <c r="T1341" s="220"/>
      <c r="AT1341" s="221" t="s">
        <v>161</v>
      </c>
      <c r="AU1341" s="221" t="s">
        <v>83</v>
      </c>
      <c r="AV1341" s="13" t="s">
        <v>81</v>
      </c>
      <c r="AW1341" s="13" t="s">
        <v>36</v>
      </c>
      <c r="AX1341" s="13" t="s">
        <v>74</v>
      </c>
      <c r="AY1341" s="221" t="s">
        <v>152</v>
      </c>
    </row>
    <row r="1342" spans="1:65" s="14" customFormat="1">
      <c r="B1342" s="222"/>
      <c r="C1342" s="223"/>
      <c r="D1342" s="213" t="s">
        <v>161</v>
      </c>
      <c r="E1342" s="224" t="s">
        <v>21</v>
      </c>
      <c r="F1342" s="225" t="s">
        <v>1934</v>
      </c>
      <c r="G1342" s="223"/>
      <c r="H1342" s="226">
        <v>2</v>
      </c>
      <c r="I1342" s="227"/>
      <c r="J1342" s="223"/>
      <c r="K1342" s="223"/>
      <c r="L1342" s="228"/>
      <c r="M1342" s="229"/>
      <c r="N1342" s="230"/>
      <c r="O1342" s="230"/>
      <c r="P1342" s="230"/>
      <c r="Q1342" s="230"/>
      <c r="R1342" s="230"/>
      <c r="S1342" s="230"/>
      <c r="T1342" s="231"/>
      <c r="AT1342" s="232" t="s">
        <v>161</v>
      </c>
      <c r="AU1342" s="232" t="s">
        <v>83</v>
      </c>
      <c r="AV1342" s="14" t="s">
        <v>83</v>
      </c>
      <c r="AW1342" s="14" t="s">
        <v>36</v>
      </c>
      <c r="AX1342" s="14" t="s">
        <v>81</v>
      </c>
      <c r="AY1342" s="232" t="s">
        <v>152</v>
      </c>
    </row>
    <row r="1343" spans="1:65" s="2" customFormat="1" ht="24" customHeight="1">
      <c r="A1343" s="37"/>
      <c r="B1343" s="38"/>
      <c r="C1343" s="244" t="s">
        <v>1935</v>
      </c>
      <c r="D1343" s="244" t="s">
        <v>365</v>
      </c>
      <c r="E1343" s="245" t="s">
        <v>1936</v>
      </c>
      <c r="F1343" s="246" t="s">
        <v>1937</v>
      </c>
      <c r="G1343" s="247" t="s">
        <v>212</v>
      </c>
      <c r="H1343" s="248">
        <v>1</v>
      </c>
      <c r="I1343" s="249"/>
      <c r="J1343" s="250">
        <f>ROUND(I1343*H1343,2)</f>
        <v>0</v>
      </c>
      <c r="K1343" s="246" t="s">
        <v>272</v>
      </c>
      <c r="L1343" s="251"/>
      <c r="M1343" s="252" t="s">
        <v>21</v>
      </c>
      <c r="N1343" s="253" t="s">
        <v>45</v>
      </c>
      <c r="O1343" s="68"/>
      <c r="P1343" s="207">
        <f>O1343*H1343</f>
        <v>0</v>
      </c>
      <c r="Q1343" s="207">
        <v>8.4000000000000005E-2</v>
      </c>
      <c r="R1343" s="207">
        <f>Q1343*H1343</f>
        <v>8.4000000000000005E-2</v>
      </c>
      <c r="S1343" s="207">
        <v>0</v>
      </c>
      <c r="T1343" s="208">
        <f>S1343*H1343</f>
        <v>0</v>
      </c>
      <c r="U1343" s="37"/>
      <c r="V1343" s="37"/>
      <c r="W1343" s="37"/>
      <c r="X1343" s="37"/>
      <c r="Y1343" s="37"/>
      <c r="Z1343" s="37"/>
      <c r="AA1343" s="37"/>
      <c r="AB1343" s="37"/>
      <c r="AC1343" s="37"/>
      <c r="AD1343" s="37"/>
      <c r="AE1343" s="37"/>
      <c r="AR1343" s="209" t="s">
        <v>353</v>
      </c>
      <c r="AT1343" s="209" t="s">
        <v>365</v>
      </c>
      <c r="AU1343" s="209" t="s">
        <v>83</v>
      </c>
      <c r="AY1343" s="19" t="s">
        <v>152</v>
      </c>
      <c r="BE1343" s="210">
        <f>IF(N1343="základní",J1343,0)</f>
        <v>0</v>
      </c>
      <c r="BF1343" s="210">
        <f>IF(N1343="snížená",J1343,0)</f>
        <v>0</v>
      </c>
      <c r="BG1343" s="210">
        <f>IF(N1343="zákl. přenesená",J1343,0)</f>
        <v>0</v>
      </c>
      <c r="BH1343" s="210">
        <f>IF(N1343="sníž. přenesená",J1343,0)</f>
        <v>0</v>
      </c>
      <c r="BI1343" s="210">
        <f>IF(N1343="nulová",J1343,0)</f>
        <v>0</v>
      </c>
      <c r="BJ1343" s="19" t="s">
        <v>81</v>
      </c>
      <c r="BK1343" s="210">
        <f>ROUND(I1343*H1343,2)</f>
        <v>0</v>
      </c>
      <c r="BL1343" s="19" t="s">
        <v>259</v>
      </c>
      <c r="BM1343" s="209" t="s">
        <v>1938</v>
      </c>
    </row>
    <row r="1344" spans="1:65" s="13" customFormat="1">
      <c r="B1344" s="211"/>
      <c r="C1344" s="212"/>
      <c r="D1344" s="213" t="s">
        <v>161</v>
      </c>
      <c r="E1344" s="214" t="s">
        <v>21</v>
      </c>
      <c r="F1344" s="215" t="s">
        <v>1939</v>
      </c>
      <c r="G1344" s="212"/>
      <c r="H1344" s="214" t="s">
        <v>21</v>
      </c>
      <c r="I1344" s="216"/>
      <c r="J1344" s="212"/>
      <c r="K1344" s="212"/>
      <c r="L1344" s="217"/>
      <c r="M1344" s="218"/>
      <c r="N1344" s="219"/>
      <c r="O1344" s="219"/>
      <c r="P1344" s="219"/>
      <c r="Q1344" s="219"/>
      <c r="R1344" s="219"/>
      <c r="S1344" s="219"/>
      <c r="T1344" s="220"/>
      <c r="AT1344" s="221" t="s">
        <v>161</v>
      </c>
      <c r="AU1344" s="221" t="s">
        <v>83</v>
      </c>
      <c r="AV1344" s="13" t="s">
        <v>81</v>
      </c>
      <c r="AW1344" s="13" t="s">
        <v>36</v>
      </c>
      <c r="AX1344" s="13" t="s">
        <v>74</v>
      </c>
      <c r="AY1344" s="221" t="s">
        <v>152</v>
      </c>
    </row>
    <row r="1345" spans="1:65" s="14" customFormat="1">
      <c r="B1345" s="222"/>
      <c r="C1345" s="223"/>
      <c r="D1345" s="213" t="s">
        <v>161</v>
      </c>
      <c r="E1345" s="224" t="s">
        <v>21</v>
      </c>
      <c r="F1345" s="225" t="s">
        <v>911</v>
      </c>
      <c r="G1345" s="223"/>
      <c r="H1345" s="226">
        <v>1</v>
      </c>
      <c r="I1345" s="227"/>
      <c r="J1345" s="223"/>
      <c r="K1345" s="223"/>
      <c r="L1345" s="228"/>
      <c r="M1345" s="229"/>
      <c r="N1345" s="230"/>
      <c r="O1345" s="230"/>
      <c r="P1345" s="230"/>
      <c r="Q1345" s="230"/>
      <c r="R1345" s="230"/>
      <c r="S1345" s="230"/>
      <c r="T1345" s="231"/>
      <c r="AT1345" s="232" t="s">
        <v>161</v>
      </c>
      <c r="AU1345" s="232" t="s">
        <v>83</v>
      </c>
      <c r="AV1345" s="14" t="s">
        <v>83</v>
      </c>
      <c r="AW1345" s="14" t="s">
        <v>36</v>
      </c>
      <c r="AX1345" s="14" t="s">
        <v>81</v>
      </c>
      <c r="AY1345" s="232" t="s">
        <v>152</v>
      </c>
    </row>
    <row r="1346" spans="1:65" s="2" customFormat="1" ht="24" customHeight="1">
      <c r="A1346" s="37"/>
      <c r="B1346" s="38"/>
      <c r="C1346" s="244" t="s">
        <v>1940</v>
      </c>
      <c r="D1346" s="244" t="s">
        <v>365</v>
      </c>
      <c r="E1346" s="245" t="s">
        <v>1941</v>
      </c>
      <c r="F1346" s="246" t="s">
        <v>1942</v>
      </c>
      <c r="G1346" s="247" t="s">
        <v>212</v>
      </c>
      <c r="H1346" s="248">
        <v>1</v>
      </c>
      <c r="I1346" s="249"/>
      <c r="J1346" s="250">
        <f>ROUND(I1346*H1346,2)</f>
        <v>0</v>
      </c>
      <c r="K1346" s="246" t="s">
        <v>158</v>
      </c>
      <c r="L1346" s="251"/>
      <c r="M1346" s="252" t="s">
        <v>21</v>
      </c>
      <c r="N1346" s="253" t="s">
        <v>45</v>
      </c>
      <c r="O1346" s="68"/>
      <c r="P1346" s="207">
        <f>O1346*H1346</f>
        <v>0</v>
      </c>
      <c r="Q1346" s="207">
        <v>9.8000000000000004E-2</v>
      </c>
      <c r="R1346" s="207">
        <f>Q1346*H1346</f>
        <v>9.8000000000000004E-2</v>
      </c>
      <c r="S1346" s="207">
        <v>0</v>
      </c>
      <c r="T1346" s="208">
        <f>S1346*H1346</f>
        <v>0</v>
      </c>
      <c r="U1346" s="37"/>
      <c r="V1346" s="37"/>
      <c r="W1346" s="37"/>
      <c r="X1346" s="37"/>
      <c r="Y1346" s="37"/>
      <c r="Z1346" s="37"/>
      <c r="AA1346" s="37"/>
      <c r="AB1346" s="37"/>
      <c r="AC1346" s="37"/>
      <c r="AD1346" s="37"/>
      <c r="AE1346" s="37"/>
      <c r="AR1346" s="209" t="s">
        <v>353</v>
      </c>
      <c r="AT1346" s="209" t="s">
        <v>365</v>
      </c>
      <c r="AU1346" s="209" t="s">
        <v>83</v>
      </c>
      <c r="AY1346" s="19" t="s">
        <v>152</v>
      </c>
      <c r="BE1346" s="210">
        <f>IF(N1346="základní",J1346,0)</f>
        <v>0</v>
      </c>
      <c r="BF1346" s="210">
        <f>IF(N1346="snížená",J1346,0)</f>
        <v>0</v>
      </c>
      <c r="BG1346" s="210">
        <f>IF(N1346="zákl. přenesená",J1346,0)</f>
        <v>0</v>
      </c>
      <c r="BH1346" s="210">
        <f>IF(N1346="sníž. přenesená",J1346,0)</f>
        <v>0</v>
      </c>
      <c r="BI1346" s="210">
        <f>IF(N1346="nulová",J1346,0)</f>
        <v>0</v>
      </c>
      <c r="BJ1346" s="19" t="s">
        <v>81</v>
      </c>
      <c r="BK1346" s="210">
        <f>ROUND(I1346*H1346,2)</f>
        <v>0</v>
      </c>
      <c r="BL1346" s="19" t="s">
        <v>259</v>
      </c>
      <c r="BM1346" s="209" t="s">
        <v>1943</v>
      </c>
    </row>
    <row r="1347" spans="1:65" s="13" customFormat="1">
      <c r="B1347" s="211"/>
      <c r="C1347" s="212"/>
      <c r="D1347" s="213" t="s">
        <v>161</v>
      </c>
      <c r="E1347" s="214" t="s">
        <v>21</v>
      </c>
      <c r="F1347" s="215" t="s">
        <v>1944</v>
      </c>
      <c r="G1347" s="212"/>
      <c r="H1347" s="214" t="s">
        <v>21</v>
      </c>
      <c r="I1347" s="216"/>
      <c r="J1347" s="212"/>
      <c r="K1347" s="212"/>
      <c r="L1347" s="217"/>
      <c r="M1347" s="218"/>
      <c r="N1347" s="219"/>
      <c r="O1347" s="219"/>
      <c r="P1347" s="219"/>
      <c r="Q1347" s="219"/>
      <c r="R1347" s="219"/>
      <c r="S1347" s="219"/>
      <c r="T1347" s="220"/>
      <c r="AT1347" s="221" t="s">
        <v>161</v>
      </c>
      <c r="AU1347" s="221" t="s">
        <v>83</v>
      </c>
      <c r="AV1347" s="13" t="s">
        <v>81</v>
      </c>
      <c r="AW1347" s="13" t="s">
        <v>36</v>
      </c>
      <c r="AX1347" s="13" t="s">
        <v>74</v>
      </c>
      <c r="AY1347" s="221" t="s">
        <v>152</v>
      </c>
    </row>
    <row r="1348" spans="1:65" s="14" customFormat="1">
      <c r="B1348" s="222"/>
      <c r="C1348" s="223"/>
      <c r="D1348" s="213" t="s">
        <v>161</v>
      </c>
      <c r="E1348" s="224" t="s">
        <v>21</v>
      </c>
      <c r="F1348" s="225" t="s">
        <v>911</v>
      </c>
      <c r="G1348" s="223"/>
      <c r="H1348" s="226">
        <v>1</v>
      </c>
      <c r="I1348" s="227"/>
      <c r="J1348" s="223"/>
      <c r="K1348" s="223"/>
      <c r="L1348" s="228"/>
      <c r="M1348" s="229"/>
      <c r="N1348" s="230"/>
      <c r="O1348" s="230"/>
      <c r="P1348" s="230"/>
      <c r="Q1348" s="230"/>
      <c r="R1348" s="230"/>
      <c r="S1348" s="230"/>
      <c r="T1348" s="231"/>
      <c r="AT1348" s="232" t="s">
        <v>161</v>
      </c>
      <c r="AU1348" s="232" t="s">
        <v>83</v>
      </c>
      <c r="AV1348" s="14" t="s">
        <v>83</v>
      </c>
      <c r="AW1348" s="14" t="s">
        <v>36</v>
      </c>
      <c r="AX1348" s="14" t="s">
        <v>81</v>
      </c>
      <c r="AY1348" s="232" t="s">
        <v>152</v>
      </c>
    </row>
    <row r="1349" spans="1:65" s="2" customFormat="1" ht="24" customHeight="1">
      <c r="A1349" s="37"/>
      <c r="B1349" s="38"/>
      <c r="C1349" s="198" t="s">
        <v>1945</v>
      </c>
      <c r="D1349" s="198" t="s">
        <v>154</v>
      </c>
      <c r="E1349" s="199" t="s">
        <v>1946</v>
      </c>
      <c r="F1349" s="200" t="s">
        <v>1947</v>
      </c>
      <c r="G1349" s="201" t="s">
        <v>212</v>
      </c>
      <c r="H1349" s="202">
        <v>2</v>
      </c>
      <c r="I1349" s="203"/>
      <c r="J1349" s="204">
        <f>ROUND(I1349*H1349,2)</f>
        <v>0</v>
      </c>
      <c r="K1349" s="200" t="s">
        <v>158</v>
      </c>
      <c r="L1349" s="42"/>
      <c r="M1349" s="205" t="s">
        <v>21</v>
      </c>
      <c r="N1349" s="206" t="s">
        <v>45</v>
      </c>
      <c r="O1349" s="68"/>
      <c r="P1349" s="207">
        <f>O1349*H1349</f>
        <v>0</v>
      </c>
      <c r="Q1349" s="207">
        <v>0</v>
      </c>
      <c r="R1349" s="207">
        <f>Q1349*H1349</f>
        <v>0</v>
      </c>
      <c r="S1349" s="207">
        <v>0</v>
      </c>
      <c r="T1349" s="208">
        <f>S1349*H1349</f>
        <v>0</v>
      </c>
      <c r="U1349" s="37"/>
      <c r="V1349" s="37"/>
      <c r="W1349" s="37"/>
      <c r="X1349" s="37"/>
      <c r="Y1349" s="37"/>
      <c r="Z1349" s="37"/>
      <c r="AA1349" s="37"/>
      <c r="AB1349" s="37"/>
      <c r="AC1349" s="37"/>
      <c r="AD1349" s="37"/>
      <c r="AE1349" s="37"/>
      <c r="AR1349" s="209" t="s">
        <v>259</v>
      </c>
      <c r="AT1349" s="209" t="s">
        <v>154</v>
      </c>
      <c r="AU1349" s="209" t="s">
        <v>83</v>
      </c>
      <c r="AY1349" s="19" t="s">
        <v>152</v>
      </c>
      <c r="BE1349" s="210">
        <f>IF(N1349="základní",J1349,0)</f>
        <v>0</v>
      </c>
      <c r="BF1349" s="210">
        <f>IF(N1349="snížená",J1349,0)</f>
        <v>0</v>
      </c>
      <c r="BG1349" s="210">
        <f>IF(N1349="zákl. přenesená",J1349,0)</f>
        <v>0</v>
      </c>
      <c r="BH1349" s="210">
        <f>IF(N1349="sníž. přenesená",J1349,0)</f>
        <v>0</v>
      </c>
      <c r="BI1349" s="210">
        <f>IF(N1349="nulová",J1349,0)</f>
        <v>0</v>
      </c>
      <c r="BJ1349" s="19" t="s">
        <v>81</v>
      </c>
      <c r="BK1349" s="210">
        <f>ROUND(I1349*H1349,2)</f>
        <v>0</v>
      </c>
      <c r="BL1349" s="19" t="s">
        <v>259</v>
      </c>
      <c r="BM1349" s="209" t="s">
        <v>1948</v>
      </c>
    </row>
    <row r="1350" spans="1:65" s="13" customFormat="1">
      <c r="B1350" s="211"/>
      <c r="C1350" s="212"/>
      <c r="D1350" s="213" t="s">
        <v>161</v>
      </c>
      <c r="E1350" s="214" t="s">
        <v>21</v>
      </c>
      <c r="F1350" s="215" t="s">
        <v>1949</v>
      </c>
      <c r="G1350" s="212"/>
      <c r="H1350" s="214" t="s">
        <v>21</v>
      </c>
      <c r="I1350" s="216"/>
      <c r="J1350" s="212"/>
      <c r="K1350" s="212"/>
      <c r="L1350" s="217"/>
      <c r="M1350" s="218"/>
      <c r="N1350" s="219"/>
      <c r="O1350" s="219"/>
      <c r="P1350" s="219"/>
      <c r="Q1350" s="219"/>
      <c r="R1350" s="219"/>
      <c r="S1350" s="219"/>
      <c r="T1350" s="220"/>
      <c r="AT1350" s="221" t="s">
        <v>161</v>
      </c>
      <c r="AU1350" s="221" t="s">
        <v>83</v>
      </c>
      <c r="AV1350" s="13" t="s">
        <v>81</v>
      </c>
      <c r="AW1350" s="13" t="s">
        <v>36</v>
      </c>
      <c r="AX1350" s="13" t="s">
        <v>74</v>
      </c>
      <c r="AY1350" s="221" t="s">
        <v>152</v>
      </c>
    </row>
    <row r="1351" spans="1:65" s="14" customFormat="1">
      <c r="B1351" s="222"/>
      <c r="C1351" s="223"/>
      <c r="D1351" s="213" t="s">
        <v>161</v>
      </c>
      <c r="E1351" s="224" t="s">
        <v>21</v>
      </c>
      <c r="F1351" s="225" t="s">
        <v>1950</v>
      </c>
      <c r="G1351" s="223"/>
      <c r="H1351" s="226">
        <v>2</v>
      </c>
      <c r="I1351" s="227"/>
      <c r="J1351" s="223"/>
      <c r="K1351" s="223"/>
      <c r="L1351" s="228"/>
      <c r="M1351" s="229"/>
      <c r="N1351" s="230"/>
      <c r="O1351" s="230"/>
      <c r="P1351" s="230"/>
      <c r="Q1351" s="230"/>
      <c r="R1351" s="230"/>
      <c r="S1351" s="230"/>
      <c r="T1351" s="231"/>
      <c r="AT1351" s="232" t="s">
        <v>161</v>
      </c>
      <c r="AU1351" s="232" t="s">
        <v>83</v>
      </c>
      <c r="AV1351" s="14" t="s">
        <v>83</v>
      </c>
      <c r="AW1351" s="14" t="s">
        <v>36</v>
      </c>
      <c r="AX1351" s="14" t="s">
        <v>81</v>
      </c>
      <c r="AY1351" s="232" t="s">
        <v>152</v>
      </c>
    </row>
    <row r="1352" spans="1:65" s="2" customFormat="1" ht="24" customHeight="1">
      <c r="A1352" s="37"/>
      <c r="B1352" s="38"/>
      <c r="C1352" s="244" t="s">
        <v>1951</v>
      </c>
      <c r="D1352" s="244" t="s">
        <v>365</v>
      </c>
      <c r="E1352" s="245" t="s">
        <v>1952</v>
      </c>
      <c r="F1352" s="246" t="s">
        <v>1953</v>
      </c>
      <c r="G1352" s="247" t="s">
        <v>212</v>
      </c>
      <c r="H1352" s="248">
        <v>1</v>
      </c>
      <c r="I1352" s="249"/>
      <c r="J1352" s="250">
        <f>ROUND(I1352*H1352,2)</f>
        <v>0</v>
      </c>
      <c r="K1352" s="246" t="s">
        <v>272</v>
      </c>
      <c r="L1352" s="251"/>
      <c r="M1352" s="252" t="s">
        <v>21</v>
      </c>
      <c r="N1352" s="253" t="s">
        <v>45</v>
      </c>
      <c r="O1352" s="68"/>
      <c r="P1352" s="207">
        <f>O1352*H1352</f>
        <v>0</v>
      </c>
      <c r="Q1352" s="207">
        <v>6.6299999999999998E-2</v>
      </c>
      <c r="R1352" s="207">
        <f>Q1352*H1352</f>
        <v>6.6299999999999998E-2</v>
      </c>
      <c r="S1352" s="207">
        <v>0</v>
      </c>
      <c r="T1352" s="208">
        <f>S1352*H1352</f>
        <v>0</v>
      </c>
      <c r="U1352" s="37"/>
      <c r="V1352" s="37"/>
      <c r="W1352" s="37"/>
      <c r="X1352" s="37"/>
      <c r="Y1352" s="37"/>
      <c r="Z1352" s="37"/>
      <c r="AA1352" s="37"/>
      <c r="AB1352" s="37"/>
      <c r="AC1352" s="37"/>
      <c r="AD1352" s="37"/>
      <c r="AE1352" s="37"/>
      <c r="AR1352" s="209" t="s">
        <v>353</v>
      </c>
      <c r="AT1352" s="209" t="s">
        <v>365</v>
      </c>
      <c r="AU1352" s="209" t="s">
        <v>83</v>
      </c>
      <c r="AY1352" s="19" t="s">
        <v>152</v>
      </c>
      <c r="BE1352" s="210">
        <f>IF(N1352="základní",J1352,0)</f>
        <v>0</v>
      </c>
      <c r="BF1352" s="210">
        <f>IF(N1352="snížená",J1352,0)</f>
        <v>0</v>
      </c>
      <c r="BG1352" s="210">
        <f>IF(N1352="zákl. přenesená",J1352,0)</f>
        <v>0</v>
      </c>
      <c r="BH1352" s="210">
        <f>IF(N1352="sníž. přenesená",J1352,0)</f>
        <v>0</v>
      </c>
      <c r="BI1352" s="210">
        <f>IF(N1352="nulová",J1352,0)</f>
        <v>0</v>
      </c>
      <c r="BJ1352" s="19" t="s">
        <v>81</v>
      </c>
      <c r="BK1352" s="210">
        <f>ROUND(I1352*H1352,2)</f>
        <v>0</v>
      </c>
      <c r="BL1352" s="19" t="s">
        <v>259</v>
      </c>
      <c r="BM1352" s="209" t="s">
        <v>1954</v>
      </c>
    </row>
    <row r="1353" spans="1:65" s="13" customFormat="1">
      <c r="B1353" s="211"/>
      <c r="C1353" s="212"/>
      <c r="D1353" s="213" t="s">
        <v>161</v>
      </c>
      <c r="E1353" s="214" t="s">
        <v>21</v>
      </c>
      <c r="F1353" s="215" t="s">
        <v>1955</v>
      </c>
      <c r="G1353" s="212"/>
      <c r="H1353" s="214" t="s">
        <v>21</v>
      </c>
      <c r="I1353" s="216"/>
      <c r="J1353" s="212"/>
      <c r="K1353" s="212"/>
      <c r="L1353" s="217"/>
      <c r="M1353" s="218"/>
      <c r="N1353" s="219"/>
      <c r="O1353" s="219"/>
      <c r="P1353" s="219"/>
      <c r="Q1353" s="219"/>
      <c r="R1353" s="219"/>
      <c r="S1353" s="219"/>
      <c r="T1353" s="220"/>
      <c r="AT1353" s="221" t="s">
        <v>161</v>
      </c>
      <c r="AU1353" s="221" t="s">
        <v>83</v>
      </c>
      <c r="AV1353" s="13" t="s">
        <v>81</v>
      </c>
      <c r="AW1353" s="13" t="s">
        <v>36</v>
      </c>
      <c r="AX1353" s="13" t="s">
        <v>74</v>
      </c>
      <c r="AY1353" s="221" t="s">
        <v>152</v>
      </c>
    </row>
    <row r="1354" spans="1:65" s="13" customFormat="1" ht="22.5">
      <c r="B1354" s="211"/>
      <c r="C1354" s="212"/>
      <c r="D1354" s="213" t="s">
        <v>161</v>
      </c>
      <c r="E1354" s="214" t="s">
        <v>21</v>
      </c>
      <c r="F1354" s="215" t="s">
        <v>1956</v>
      </c>
      <c r="G1354" s="212"/>
      <c r="H1354" s="214" t="s">
        <v>21</v>
      </c>
      <c r="I1354" s="216"/>
      <c r="J1354" s="212"/>
      <c r="K1354" s="212"/>
      <c r="L1354" s="217"/>
      <c r="M1354" s="218"/>
      <c r="N1354" s="219"/>
      <c r="O1354" s="219"/>
      <c r="P1354" s="219"/>
      <c r="Q1354" s="219"/>
      <c r="R1354" s="219"/>
      <c r="S1354" s="219"/>
      <c r="T1354" s="220"/>
      <c r="AT1354" s="221" t="s">
        <v>161</v>
      </c>
      <c r="AU1354" s="221" t="s">
        <v>83</v>
      </c>
      <c r="AV1354" s="13" t="s">
        <v>81</v>
      </c>
      <c r="AW1354" s="13" t="s">
        <v>36</v>
      </c>
      <c r="AX1354" s="13" t="s">
        <v>74</v>
      </c>
      <c r="AY1354" s="221" t="s">
        <v>152</v>
      </c>
    </row>
    <row r="1355" spans="1:65" s="13" customFormat="1">
      <c r="B1355" s="211"/>
      <c r="C1355" s="212"/>
      <c r="D1355" s="213" t="s">
        <v>161</v>
      </c>
      <c r="E1355" s="214" t="s">
        <v>21</v>
      </c>
      <c r="F1355" s="215" t="s">
        <v>1957</v>
      </c>
      <c r="G1355" s="212"/>
      <c r="H1355" s="214" t="s">
        <v>21</v>
      </c>
      <c r="I1355" s="216"/>
      <c r="J1355" s="212"/>
      <c r="K1355" s="212"/>
      <c r="L1355" s="217"/>
      <c r="M1355" s="218"/>
      <c r="N1355" s="219"/>
      <c r="O1355" s="219"/>
      <c r="P1355" s="219"/>
      <c r="Q1355" s="219"/>
      <c r="R1355" s="219"/>
      <c r="S1355" s="219"/>
      <c r="T1355" s="220"/>
      <c r="AT1355" s="221" t="s">
        <v>161</v>
      </c>
      <c r="AU1355" s="221" t="s">
        <v>83</v>
      </c>
      <c r="AV1355" s="13" t="s">
        <v>81</v>
      </c>
      <c r="AW1355" s="13" t="s">
        <v>36</v>
      </c>
      <c r="AX1355" s="13" t="s">
        <v>74</v>
      </c>
      <c r="AY1355" s="221" t="s">
        <v>152</v>
      </c>
    </row>
    <row r="1356" spans="1:65" s="13" customFormat="1">
      <c r="B1356" s="211"/>
      <c r="C1356" s="212"/>
      <c r="D1356" s="213" t="s">
        <v>161</v>
      </c>
      <c r="E1356" s="214" t="s">
        <v>21</v>
      </c>
      <c r="F1356" s="215" t="s">
        <v>1958</v>
      </c>
      <c r="G1356" s="212"/>
      <c r="H1356" s="214" t="s">
        <v>21</v>
      </c>
      <c r="I1356" s="216"/>
      <c r="J1356" s="212"/>
      <c r="K1356" s="212"/>
      <c r="L1356" s="217"/>
      <c r="M1356" s="218"/>
      <c r="N1356" s="219"/>
      <c r="O1356" s="219"/>
      <c r="P1356" s="219"/>
      <c r="Q1356" s="219"/>
      <c r="R1356" s="219"/>
      <c r="S1356" s="219"/>
      <c r="T1356" s="220"/>
      <c r="AT1356" s="221" t="s">
        <v>161</v>
      </c>
      <c r="AU1356" s="221" t="s">
        <v>83</v>
      </c>
      <c r="AV1356" s="13" t="s">
        <v>81</v>
      </c>
      <c r="AW1356" s="13" t="s">
        <v>36</v>
      </c>
      <c r="AX1356" s="13" t="s">
        <v>74</v>
      </c>
      <c r="AY1356" s="221" t="s">
        <v>152</v>
      </c>
    </row>
    <row r="1357" spans="1:65" s="14" customFormat="1">
      <c r="B1357" s="222"/>
      <c r="C1357" s="223"/>
      <c r="D1357" s="213" t="s">
        <v>161</v>
      </c>
      <c r="E1357" s="224" t="s">
        <v>21</v>
      </c>
      <c r="F1357" s="225" t="s">
        <v>1778</v>
      </c>
      <c r="G1357" s="223"/>
      <c r="H1357" s="226">
        <v>1</v>
      </c>
      <c r="I1357" s="227"/>
      <c r="J1357" s="223"/>
      <c r="K1357" s="223"/>
      <c r="L1357" s="228"/>
      <c r="M1357" s="229"/>
      <c r="N1357" s="230"/>
      <c r="O1357" s="230"/>
      <c r="P1357" s="230"/>
      <c r="Q1357" s="230"/>
      <c r="R1357" s="230"/>
      <c r="S1357" s="230"/>
      <c r="T1357" s="231"/>
      <c r="AT1357" s="232" t="s">
        <v>161</v>
      </c>
      <c r="AU1357" s="232" t="s">
        <v>83</v>
      </c>
      <c r="AV1357" s="14" t="s">
        <v>83</v>
      </c>
      <c r="AW1357" s="14" t="s">
        <v>36</v>
      </c>
      <c r="AX1357" s="14" t="s">
        <v>81</v>
      </c>
      <c r="AY1357" s="232" t="s">
        <v>152</v>
      </c>
    </row>
    <row r="1358" spans="1:65" s="2" customFormat="1" ht="24" customHeight="1">
      <c r="A1358" s="37"/>
      <c r="B1358" s="38"/>
      <c r="C1358" s="244" t="s">
        <v>1959</v>
      </c>
      <c r="D1358" s="244" t="s">
        <v>365</v>
      </c>
      <c r="E1358" s="245" t="s">
        <v>1960</v>
      </c>
      <c r="F1358" s="246" t="s">
        <v>1961</v>
      </c>
      <c r="G1358" s="247" t="s">
        <v>212</v>
      </c>
      <c r="H1358" s="248">
        <v>1</v>
      </c>
      <c r="I1358" s="249"/>
      <c r="J1358" s="250">
        <f>ROUND(I1358*H1358,2)</f>
        <v>0</v>
      </c>
      <c r="K1358" s="246" t="s">
        <v>272</v>
      </c>
      <c r="L1358" s="251"/>
      <c r="M1358" s="252" t="s">
        <v>21</v>
      </c>
      <c r="N1358" s="253" t="s">
        <v>45</v>
      </c>
      <c r="O1358" s="68"/>
      <c r="P1358" s="207">
        <f>O1358*H1358</f>
        <v>0</v>
      </c>
      <c r="Q1358" s="207">
        <v>6.6299999999999998E-2</v>
      </c>
      <c r="R1358" s="207">
        <f>Q1358*H1358</f>
        <v>6.6299999999999998E-2</v>
      </c>
      <c r="S1358" s="207">
        <v>0</v>
      </c>
      <c r="T1358" s="208">
        <f>S1358*H1358</f>
        <v>0</v>
      </c>
      <c r="U1358" s="37"/>
      <c r="V1358" s="37"/>
      <c r="W1358" s="37"/>
      <c r="X1358" s="37"/>
      <c r="Y1358" s="37"/>
      <c r="Z1358" s="37"/>
      <c r="AA1358" s="37"/>
      <c r="AB1358" s="37"/>
      <c r="AC1358" s="37"/>
      <c r="AD1358" s="37"/>
      <c r="AE1358" s="37"/>
      <c r="AR1358" s="209" t="s">
        <v>353</v>
      </c>
      <c r="AT1358" s="209" t="s">
        <v>365</v>
      </c>
      <c r="AU1358" s="209" t="s">
        <v>83</v>
      </c>
      <c r="AY1358" s="19" t="s">
        <v>152</v>
      </c>
      <c r="BE1358" s="210">
        <f>IF(N1358="základní",J1358,0)</f>
        <v>0</v>
      </c>
      <c r="BF1358" s="210">
        <f>IF(N1358="snížená",J1358,0)</f>
        <v>0</v>
      </c>
      <c r="BG1358" s="210">
        <f>IF(N1358="zákl. přenesená",J1358,0)</f>
        <v>0</v>
      </c>
      <c r="BH1358" s="210">
        <f>IF(N1358="sníž. přenesená",J1358,0)</f>
        <v>0</v>
      </c>
      <c r="BI1358" s="210">
        <f>IF(N1358="nulová",J1358,0)</f>
        <v>0</v>
      </c>
      <c r="BJ1358" s="19" t="s">
        <v>81</v>
      </c>
      <c r="BK1358" s="210">
        <f>ROUND(I1358*H1358,2)</f>
        <v>0</v>
      </c>
      <c r="BL1358" s="19" t="s">
        <v>259</v>
      </c>
      <c r="BM1358" s="209" t="s">
        <v>1962</v>
      </c>
    </row>
    <row r="1359" spans="1:65" s="13" customFormat="1">
      <c r="B1359" s="211"/>
      <c r="C1359" s="212"/>
      <c r="D1359" s="213" t="s">
        <v>161</v>
      </c>
      <c r="E1359" s="214" t="s">
        <v>21</v>
      </c>
      <c r="F1359" s="215" t="s">
        <v>1955</v>
      </c>
      <c r="G1359" s="212"/>
      <c r="H1359" s="214" t="s">
        <v>21</v>
      </c>
      <c r="I1359" s="216"/>
      <c r="J1359" s="212"/>
      <c r="K1359" s="212"/>
      <c r="L1359" s="217"/>
      <c r="M1359" s="218"/>
      <c r="N1359" s="219"/>
      <c r="O1359" s="219"/>
      <c r="P1359" s="219"/>
      <c r="Q1359" s="219"/>
      <c r="R1359" s="219"/>
      <c r="S1359" s="219"/>
      <c r="T1359" s="220"/>
      <c r="AT1359" s="221" t="s">
        <v>161</v>
      </c>
      <c r="AU1359" s="221" t="s">
        <v>83</v>
      </c>
      <c r="AV1359" s="13" t="s">
        <v>81</v>
      </c>
      <c r="AW1359" s="13" t="s">
        <v>36</v>
      </c>
      <c r="AX1359" s="13" t="s">
        <v>74</v>
      </c>
      <c r="AY1359" s="221" t="s">
        <v>152</v>
      </c>
    </row>
    <row r="1360" spans="1:65" s="13" customFormat="1" ht="22.5">
      <c r="B1360" s="211"/>
      <c r="C1360" s="212"/>
      <c r="D1360" s="213" t="s">
        <v>161</v>
      </c>
      <c r="E1360" s="214" t="s">
        <v>21</v>
      </c>
      <c r="F1360" s="215" t="s">
        <v>1956</v>
      </c>
      <c r="G1360" s="212"/>
      <c r="H1360" s="214" t="s">
        <v>21</v>
      </c>
      <c r="I1360" s="216"/>
      <c r="J1360" s="212"/>
      <c r="K1360" s="212"/>
      <c r="L1360" s="217"/>
      <c r="M1360" s="218"/>
      <c r="N1360" s="219"/>
      <c r="O1360" s="219"/>
      <c r="P1360" s="219"/>
      <c r="Q1360" s="219"/>
      <c r="R1360" s="219"/>
      <c r="S1360" s="219"/>
      <c r="T1360" s="220"/>
      <c r="AT1360" s="221" t="s">
        <v>161</v>
      </c>
      <c r="AU1360" s="221" t="s">
        <v>83</v>
      </c>
      <c r="AV1360" s="13" t="s">
        <v>81</v>
      </c>
      <c r="AW1360" s="13" t="s">
        <v>36</v>
      </c>
      <c r="AX1360" s="13" t="s">
        <v>74</v>
      </c>
      <c r="AY1360" s="221" t="s">
        <v>152</v>
      </c>
    </row>
    <row r="1361" spans="1:65" s="13" customFormat="1">
      <c r="B1361" s="211"/>
      <c r="C1361" s="212"/>
      <c r="D1361" s="213" t="s">
        <v>161</v>
      </c>
      <c r="E1361" s="214" t="s">
        <v>21</v>
      </c>
      <c r="F1361" s="215" t="s">
        <v>1957</v>
      </c>
      <c r="G1361" s="212"/>
      <c r="H1361" s="214" t="s">
        <v>21</v>
      </c>
      <c r="I1361" s="216"/>
      <c r="J1361" s="212"/>
      <c r="K1361" s="212"/>
      <c r="L1361" s="217"/>
      <c r="M1361" s="218"/>
      <c r="N1361" s="219"/>
      <c r="O1361" s="219"/>
      <c r="P1361" s="219"/>
      <c r="Q1361" s="219"/>
      <c r="R1361" s="219"/>
      <c r="S1361" s="219"/>
      <c r="T1361" s="220"/>
      <c r="AT1361" s="221" t="s">
        <v>161</v>
      </c>
      <c r="AU1361" s="221" t="s">
        <v>83</v>
      </c>
      <c r="AV1361" s="13" t="s">
        <v>81</v>
      </c>
      <c r="AW1361" s="13" t="s">
        <v>36</v>
      </c>
      <c r="AX1361" s="13" t="s">
        <v>74</v>
      </c>
      <c r="AY1361" s="221" t="s">
        <v>152</v>
      </c>
    </row>
    <row r="1362" spans="1:65" s="13" customFormat="1">
      <c r="B1362" s="211"/>
      <c r="C1362" s="212"/>
      <c r="D1362" s="213" t="s">
        <v>161</v>
      </c>
      <c r="E1362" s="214" t="s">
        <v>21</v>
      </c>
      <c r="F1362" s="215" t="s">
        <v>1958</v>
      </c>
      <c r="G1362" s="212"/>
      <c r="H1362" s="214" t="s">
        <v>21</v>
      </c>
      <c r="I1362" s="216"/>
      <c r="J1362" s="212"/>
      <c r="K1362" s="212"/>
      <c r="L1362" s="217"/>
      <c r="M1362" s="218"/>
      <c r="N1362" s="219"/>
      <c r="O1362" s="219"/>
      <c r="P1362" s="219"/>
      <c r="Q1362" s="219"/>
      <c r="R1362" s="219"/>
      <c r="S1362" s="219"/>
      <c r="T1362" s="220"/>
      <c r="AT1362" s="221" t="s">
        <v>161</v>
      </c>
      <c r="AU1362" s="221" t="s">
        <v>83</v>
      </c>
      <c r="AV1362" s="13" t="s">
        <v>81</v>
      </c>
      <c r="AW1362" s="13" t="s">
        <v>36</v>
      </c>
      <c r="AX1362" s="13" t="s">
        <v>74</v>
      </c>
      <c r="AY1362" s="221" t="s">
        <v>152</v>
      </c>
    </row>
    <row r="1363" spans="1:65" s="14" customFormat="1">
      <c r="B1363" s="222"/>
      <c r="C1363" s="223"/>
      <c r="D1363" s="213" t="s">
        <v>161</v>
      </c>
      <c r="E1363" s="224" t="s">
        <v>21</v>
      </c>
      <c r="F1363" s="225" t="s">
        <v>1778</v>
      </c>
      <c r="G1363" s="223"/>
      <c r="H1363" s="226">
        <v>1</v>
      </c>
      <c r="I1363" s="227"/>
      <c r="J1363" s="223"/>
      <c r="K1363" s="223"/>
      <c r="L1363" s="228"/>
      <c r="M1363" s="229"/>
      <c r="N1363" s="230"/>
      <c r="O1363" s="230"/>
      <c r="P1363" s="230"/>
      <c r="Q1363" s="230"/>
      <c r="R1363" s="230"/>
      <c r="S1363" s="230"/>
      <c r="T1363" s="231"/>
      <c r="AT1363" s="232" t="s">
        <v>161</v>
      </c>
      <c r="AU1363" s="232" t="s">
        <v>83</v>
      </c>
      <c r="AV1363" s="14" t="s">
        <v>83</v>
      </c>
      <c r="AW1363" s="14" t="s">
        <v>36</v>
      </c>
      <c r="AX1363" s="14" t="s">
        <v>81</v>
      </c>
      <c r="AY1363" s="232" t="s">
        <v>152</v>
      </c>
    </row>
    <row r="1364" spans="1:65" s="2" customFormat="1" ht="24" customHeight="1">
      <c r="A1364" s="37"/>
      <c r="B1364" s="38"/>
      <c r="C1364" s="198" t="s">
        <v>1963</v>
      </c>
      <c r="D1364" s="198" t="s">
        <v>154</v>
      </c>
      <c r="E1364" s="199" t="s">
        <v>1964</v>
      </c>
      <c r="F1364" s="200" t="s">
        <v>1965</v>
      </c>
      <c r="G1364" s="201" t="s">
        <v>271</v>
      </c>
      <c r="H1364" s="202">
        <v>6</v>
      </c>
      <c r="I1364" s="203"/>
      <c r="J1364" s="204">
        <f>ROUND(I1364*H1364,2)</f>
        <v>0</v>
      </c>
      <c r="K1364" s="200" t="s">
        <v>158</v>
      </c>
      <c r="L1364" s="42"/>
      <c r="M1364" s="205" t="s">
        <v>21</v>
      </c>
      <c r="N1364" s="206" t="s">
        <v>45</v>
      </c>
      <c r="O1364" s="68"/>
      <c r="P1364" s="207">
        <f>O1364*H1364</f>
        <v>0</v>
      </c>
      <c r="Q1364" s="207">
        <v>0</v>
      </c>
      <c r="R1364" s="207">
        <f>Q1364*H1364</f>
        <v>0</v>
      </c>
      <c r="S1364" s="207">
        <v>0</v>
      </c>
      <c r="T1364" s="208">
        <f>S1364*H1364</f>
        <v>0</v>
      </c>
      <c r="U1364" s="37"/>
      <c r="V1364" s="37"/>
      <c r="W1364" s="37"/>
      <c r="X1364" s="37"/>
      <c r="Y1364" s="37"/>
      <c r="Z1364" s="37"/>
      <c r="AA1364" s="37"/>
      <c r="AB1364" s="37"/>
      <c r="AC1364" s="37"/>
      <c r="AD1364" s="37"/>
      <c r="AE1364" s="37"/>
      <c r="AR1364" s="209" t="s">
        <v>259</v>
      </c>
      <c r="AT1364" s="209" t="s">
        <v>154</v>
      </c>
      <c r="AU1364" s="209" t="s">
        <v>83</v>
      </c>
      <c r="AY1364" s="19" t="s">
        <v>152</v>
      </c>
      <c r="BE1364" s="210">
        <f>IF(N1364="základní",J1364,0)</f>
        <v>0</v>
      </c>
      <c r="BF1364" s="210">
        <f>IF(N1364="snížená",J1364,0)</f>
        <v>0</v>
      </c>
      <c r="BG1364" s="210">
        <f>IF(N1364="zákl. přenesená",J1364,0)</f>
        <v>0</v>
      </c>
      <c r="BH1364" s="210">
        <f>IF(N1364="sníž. přenesená",J1364,0)</f>
        <v>0</v>
      </c>
      <c r="BI1364" s="210">
        <f>IF(N1364="nulová",J1364,0)</f>
        <v>0</v>
      </c>
      <c r="BJ1364" s="19" t="s">
        <v>81</v>
      </c>
      <c r="BK1364" s="210">
        <f>ROUND(I1364*H1364,2)</f>
        <v>0</v>
      </c>
      <c r="BL1364" s="19" t="s">
        <v>259</v>
      </c>
      <c r="BM1364" s="209" t="s">
        <v>1966</v>
      </c>
    </row>
    <row r="1365" spans="1:65" s="13" customFormat="1">
      <c r="B1365" s="211"/>
      <c r="C1365" s="212"/>
      <c r="D1365" s="213" t="s">
        <v>161</v>
      </c>
      <c r="E1365" s="214" t="s">
        <v>21</v>
      </c>
      <c r="F1365" s="215" t="s">
        <v>1967</v>
      </c>
      <c r="G1365" s="212"/>
      <c r="H1365" s="214" t="s">
        <v>21</v>
      </c>
      <c r="I1365" s="216"/>
      <c r="J1365" s="212"/>
      <c r="K1365" s="212"/>
      <c r="L1365" s="217"/>
      <c r="M1365" s="218"/>
      <c r="N1365" s="219"/>
      <c r="O1365" s="219"/>
      <c r="P1365" s="219"/>
      <c r="Q1365" s="219"/>
      <c r="R1365" s="219"/>
      <c r="S1365" s="219"/>
      <c r="T1365" s="220"/>
      <c r="AT1365" s="221" t="s">
        <v>161</v>
      </c>
      <c r="AU1365" s="221" t="s">
        <v>83</v>
      </c>
      <c r="AV1365" s="13" t="s">
        <v>81</v>
      </c>
      <c r="AW1365" s="13" t="s">
        <v>36</v>
      </c>
      <c r="AX1365" s="13" t="s">
        <v>74</v>
      </c>
      <c r="AY1365" s="221" t="s">
        <v>152</v>
      </c>
    </row>
    <row r="1366" spans="1:65" s="14" customFormat="1">
      <c r="B1366" s="222"/>
      <c r="C1366" s="223"/>
      <c r="D1366" s="213" t="s">
        <v>161</v>
      </c>
      <c r="E1366" s="224" t="s">
        <v>21</v>
      </c>
      <c r="F1366" s="225" t="s">
        <v>1968</v>
      </c>
      <c r="G1366" s="223"/>
      <c r="H1366" s="226">
        <v>6</v>
      </c>
      <c r="I1366" s="227"/>
      <c r="J1366" s="223"/>
      <c r="K1366" s="223"/>
      <c r="L1366" s="228"/>
      <c r="M1366" s="229"/>
      <c r="N1366" s="230"/>
      <c r="O1366" s="230"/>
      <c r="P1366" s="230"/>
      <c r="Q1366" s="230"/>
      <c r="R1366" s="230"/>
      <c r="S1366" s="230"/>
      <c r="T1366" s="231"/>
      <c r="AT1366" s="232" t="s">
        <v>161</v>
      </c>
      <c r="AU1366" s="232" t="s">
        <v>83</v>
      </c>
      <c r="AV1366" s="14" t="s">
        <v>83</v>
      </c>
      <c r="AW1366" s="14" t="s">
        <v>36</v>
      </c>
      <c r="AX1366" s="14" t="s">
        <v>81</v>
      </c>
      <c r="AY1366" s="232" t="s">
        <v>152</v>
      </c>
    </row>
    <row r="1367" spans="1:65" s="2" customFormat="1" ht="36" customHeight="1">
      <c r="A1367" s="37"/>
      <c r="B1367" s="38"/>
      <c r="C1367" s="244" t="s">
        <v>1969</v>
      </c>
      <c r="D1367" s="244" t="s">
        <v>365</v>
      </c>
      <c r="E1367" s="245" t="s">
        <v>1970</v>
      </c>
      <c r="F1367" s="246" t="s">
        <v>1971</v>
      </c>
      <c r="G1367" s="247" t="s">
        <v>271</v>
      </c>
      <c r="H1367" s="248">
        <v>6</v>
      </c>
      <c r="I1367" s="249"/>
      <c r="J1367" s="250">
        <f>ROUND(I1367*H1367,2)</f>
        <v>0</v>
      </c>
      <c r="K1367" s="246" t="s">
        <v>272</v>
      </c>
      <c r="L1367" s="251"/>
      <c r="M1367" s="252" t="s">
        <v>21</v>
      </c>
      <c r="N1367" s="253" t="s">
        <v>45</v>
      </c>
      <c r="O1367" s="68"/>
      <c r="P1367" s="207">
        <f>O1367*H1367</f>
        <v>0</v>
      </c>
      <c r="Q1367" s="207">
        <v>5.3100000000000001E-2</v>
      </c>
      <c r="R1367" s="207">
        <f>Q1367*H1367</f>
        <v>0.31859999999999999</v>
      </c>
      <c r="S1367" s="207">
        <v>0</v>
      </c>
      <c r="T1367" s="208">
        <f>S1367*H1367</f>
        <v>0</v>
      </c>
      <c r="U1367" s="37"/>
      <c r="V1367" s="37"/>
      <c r="W1367" s="37"/>
      <c r="X1367" s="37"/>
      <c r="Y1367" s="37"/>
      <c r="Z1367" s="37"/>
      <c r="AA1367" s="37"/>
      <c r="AB1367" s="37"/>
      <c r="AC1367" s="37"/>
      <c r="AD1367" s="37"/>
      <c r="AE1367" s="37"/>
      <c r="AR1367" s="209" t="s">
        <v>353</v>
      </c>
      <c r="AT1367" s="209" t="s">
        <v>365</v>
      </c>
      <c r="AU1367" s="209" t="s">
        <v>83</v>
      </c>
      <c r="AY1367" s="19" t="s">
        <v>152</v>
      </c>
      <c r="BE1367" s="210">
        <f>IF(N1367="základní",J1367,0)</f>
        <v>0</v>
      </c>
      <c r="BF1367" s="210">
        <f>IF(N1367="snížená",J1367,0)</f>
        <v>0</v>
      </c>
      <c r="BG1367" s="210">
        <f>IF(N1367="zákl. přenesená",J1367,0)</f>
        <v>0</v>
      </c>
      <c r="BH1367" s="210">
        <f>IF(N1367="sníž. přenesená",J1367,0)</f>
        <v>0</v>
      </c>
      <c r="BI1367" s="210">
        <f>IF(N1367="nulová",J1367,0)</f>
        <v>0</v>
      </c>
      <c r="BJ1367" s="19" t="s">
        <v>81</v>
      </c>
      <c r="BK1367" s="210">
        <f>ROUND(I1367*H1367,2)</f>
        <v>0</v>
      </c>
      <c r="BL1367" s="19" t="s">
        <v>259</v>
      </c>
      <c r="BM1367" s="209" t="s">
        <v>1972</v>
      </c>
    </row>
    <row r="1368" spans="1:65" s="14" customFormat="1">
      <c r="B1368" s="222"/>
      <c r="C1368" s="223"/>
      <c r="D1368" s="213" t="s">
        <v>161</v>
      </c>
      <c r="E1368" s="224" t="s">
        <v>21</v>
      </c>
      <c r="F1368" s="225" t="s">
        <v>1973</v>
      </c>
      <c r="G1368" s="223"/>
      <c r="H1368" s="226">
        <v>6</v>
      </c>
      <c r="I1368" s="227"/>
      <c r="J1368" s="223"/>
      <c r="K1368" s="223"/>
      <c r="L1368" s="228"/>
      <c r="M1368" s="229"/>
      <c r="N1368" s="230"/>
      <c r="O1368" s="230"/>
      <c r="P1368" s="230"/>
      <c r="Q1368" s="230"/>
      <c r="R1368" s="230"/>
      <c r="S1368" s="230"/>
      <c r="T1368" s="231"/>
      <c r="AT1368" s="232" t="s">
        <v>161</v>
      </c>
      <c r="AU1368" s="232" t="s">
        <v>83</v>
      </c>
      <c r="AV1368" s="14" t="s">
        <v>83</v>
      </c>
      <c r="AW1368" s="14" t="s">
        <v>36</v>
      </c>
      <c r="AX1368" s="14" t="s">
        <v>81</v>
      </c>
      <c r="AY1368" s="232" t="s">
        <v>152</v>
      </c>
    </row>
    <row r="1369" spans="1:65" s="13" customFormat="1" ht="22.5">
      <c r="B1369" s="211"/>
      <c r="C1369" s="212"/>
      <c r="D1369" s="213" t="s">
        <v>161</v>
      </c>
      <c r="E1369" s="214" t="s">
        <v>21</v>
      </c>
      <c r="F1369" s="215" t="s">
        <v>1974</v>
      </c>
      <c r="G1369" s="212"/>
      <c r="H1369" s="214" t="s">
        <v>21</v>
      </c>
      <c r="I1369" s="216"/>
      <c r="J1369" s="212"/>
      <c r="K1369" s="212"/>
      <c r="L1369" s="217"/>
      <c r="M1369" s="218"/>
      <c r="N1369" s="219"/>
      <c r="O1369" s="219"/>
      <c r="P1369" s="219"/>
      <c r="Q1369" s="219"/>
      <c r="R1369" s="219"/>
      <c r="S1369" s="219"/>
      <c r="T1369" s="220"/>
      <c r="AT1369" s="221" t="s">
        <v>161</v>
      </c>
      <c r="AU1369" s="221" t="s">
        <v>83</v>
      </c>
      <c r="AV1369" s="13" t="s">
        <v>81</v>
      </c>
      <c r="AW1369" s="13" t="s">
        <v>36</v>
      </c>
      <c r="AX1369" s="13" t="s">
        <v>74</v>
      </c>
      <c r="AY1369" s="221" t="s">
        <v>152</v>
      </c>
    </row>
    <row r="1370" spans="1:65" s="2" customFormat="1" ht="16.5" customHeight="1">
      <c r="A1370" s="37"/>
      <c r="B1370" s="38"/>
      <c r="C1370" s="198" t="s">
        <v>1975</v>
      </c>
      <c r="D1370" s="198" t="s">
        <v>154</v>
      </c>
      <c r="E1370" s="199" t="s">
        <v>1976</v>
      </c>
      <c r="F1370" s="200" t="s">
        <v>1977</v>
      </c>
      <c r="G1370" s="201" t="s">
        <v>1978</v>
      </c>
      <c r="H1370" s="202">
        <v>4</v>
      </c>
      <c r="I1370" s="203"/>
      <c r="J1370" s="204">
        <f>ROUND(I1370*H1370,2)</f>
        <v>0</v>
      </c>
      <c r="K1370" s="200" t="s">
        <v>272</v>
      </c>
      <c r="L1370" s="42"/>
      <c r="M1370" s="205" t="s">
        <v>21</v>
      </c>
      <c r="N1370" s="206" t="s">
        <v>45</v>
      </c>
      <c r="O1370" s="68"/>
      <c r="P1370" s="207">
        <f>O1370*H1370</f>
        <v>0</v>
      </c>
      <c r="Q1370" s="207">
        <v>1.1E-4</v>
      </c>
      <c r="R1370" s="207">
        <f>Q1370*H1370</f>
        <v>4.4000000000000002E-4</v>
      </c>
      <c r="S1370" s="207">
        <v>0</v>
      </c>
      <c r="T1370" s="208">
        <f>S1370*H1370</f>
        <v>0</v>
      </c>
      <c r="U1370" s="37"/>
      <c r="V1370" s="37"/>
      <c r="W1370" s="37"/>
      <c r="X1370" s="37"/>
      <c r="Y1370" s="37"/>
      <c r="Z1370" s="37"/>
      <c r="AA1370" s="37"/>
      <c r="AB1370" s="37"/>
      <c r="AC1370" s="37"/>
      <c r="AD1370" s="37"/>
      <c r="AE1370" s="37"/>
      <c r="AR1370" s="209" t="s">
        <v>259</v>
      </c>
      <c r="AT1370" s="209" t="s">
        <v>154</v>
      </c>
      <c r="AU1370" s="209" t="s">
        <v>83</v>
      </c>
      <c r="AY1370" s="19" t="s">
        <v>152</v>
      </c>
      <c r="BE1370" s="210">
        <f>IF(N1370="základní",J1370,0)</f>
        <v>0</v>
      </c>
      <c r="BF1370" s="210">
        <f>IF(N1370="snížená",J1370,0)</f>
        <v>0</v>
      </c>
      <c r="BG1370" s="210">
        <f>IF(N1370="zákl. přenesená",J1370,0)</f>
        <v>0</v>
      </c>
      <c r="BH1370" s="210">
        <f>IF(N1370="sníž. přenesená",J1370,0)</f>
        <v>0</v>
      </c>
      <c r="BI1370" s="210">
        <f>IF(N1370="nulová",J1370,0)</f>
        <v>0</v>
      </c>
      <c r="BJ1370" s="19" t="s">
        <v>81</v>
      </c>
      <c r="BK1370" s="210">
        <f>ROUND(I1370*H1370,2)</f>
        <v>0</v>
      </c>
      <c r="BL1370" s="19" t="s">
        <v>259</v>
      </c>
      <c r="BM1370" s="209" t="s">
        <v>1979</v>
      </c>
    </row>
    <row r="1371" spans="1:65" s="13" customFormat="1">
      <c r="B1371" s="211"/>
      <c r="C1371" s="212"/>
      <c r="D1371" s="213" t="s">
        <v>161</v>
      </c>
      <c r="E1371" s="214" t="s">
        <v>21</v>
      </c>
      <c r="F1371" s="215" t="s">
        <v>1980</v>
      </c>
      <c r="G1371" s="212"/>
      <c r="H1371" s="214" t="s">
        <v>21</v>
      </c>
      <c r="I1371" s="216"/>
      <c r="J1371" s="212"/>
      <c r="K1371" s="212"/>
      <c r="L1371" s="217"/>
      <c r="M1371" s="218"/>
      <c r="N1371" s="219"/>
      <c r="O1371" s="219"/>
      <c r="P1371" s="219"/>
      <c r="Q1371" s="219"/>
      <c r="R1371" s="219"/>
      <c r="S1371" s="219"/>
      <c r="T1371" s="220"/>
      <c r="AT1371" s="221" t="s">
        <v>161</v>
      </c>
      <c r="AU1371" s="221" t="s">
        <v>83</v>
      </c>
      <c r="AV1371" s="13" t="s">
        <v>81</v>
      </c>
      <c r="AW1371" s="13" t="s">
        <v>36</v>
      </c>
      <c r="AX1371" s="13" t="s">
        <v>74</v>
      </c>
      <c r="AY1371" s="221" t="s">
        <v>152</v>
      </c>
    </row>
    <row r="1372" spans="1:65" s="14" customFormat="1">
      <c r="B1372" s="222"/>
      <c r="C1372" s="223"/>
      <c r="D1372" s="213" t="s">
        <v>161</v>
      </c>
      <c r="E1372" s="224" t="s">
        <v>21</v>
      </c>
      <c r="F1372" s="225" t="s">
        <v>1981</v>
      </c>
      <c r="G1372" s="223"/>
      <c r="H1372" s="226">
        <v>4</v>
      </c>
      <c r="I1372" s="227"/>
      <c r="J1372" s="223"/>
      <c r="K1372" s="223"/>
      <c r="L1372" s="228"/>
      <c r="M1372" s="229"/>
      <c r="N1372" s="230"/>
      <c r="O1372" s="230"/>
      <c r="P1372" s="230"/>
      <c r="Q1372" s="230"/>
      <c r="R1372" s="230"/>
      <c r="S1372" s="230"/>
      <c r="T1372" s="231"/>
      <c r="AT1372" s="232" t="s">
        <v>161</v>
      </c>
      <c r="AU1372" s="232" t="s">
        <v>83</v>
      </c>
      <c r="AV1372" s="14" t="s">
        <v>83</v>
      </c>
      <c r="AW1372" s="14" t="s">
        <v>36</v>
      </c>
      <c r="AX1372" s="14" t="s">
        <v>81</v>
      </c>
      <c r="AY1372" s="232" t="s">
        <v>152</v>
      </c>
    </row>
    <row r="1373" spans="1:65" s="2" customFormat="1" ht="16.5" customHeight="1">
      <c r="A1373" s="37"/>
      <c r="B1373" s="38"/>
      <c r="C1373" s="244" t="s">
        <v>1982</v>
      </c>
      <c r="D1373" s="244" t="s">
        <v>365</v>
      </c>
      <c r="E1373" s="245" t="s">
        <v>1983</v>
      </c>
      <c r="F1373" s="246" t="s">
        <v>1984</v>
      </c>
      <c r="G1373" s="247" t="s">
        <v>212</v>
      </c>
      <c r="H1373" s="248">
        <v>2</v>
      </c>
      <c r="I1373" s="249"/>
      <c r="J1373" s="250">
        <f>ROUND(I1373*H1373,2)</f>
        <v>0</v>
      </c>
      <c r="K1373" s="246" t="s">
        <v>272</v>
      </c>
      <c r="L1373" s="251"/>
      <c r="M1373" s="252" t="s">
        <v>21</v>
      </c>
      <c r="N1373" s="253" t="s">
        <v>45</v>
      </c>
      <c r="O1373" s="68"/>
      <c r="P1373" s="207">
        <f>O1373*H1373</f>
        <v>0</v>
      </c>
      <c r="Q1373" s="207">
        <v>0.01</v>
      </c>
      <c r="R1373" s="207">
        <f>Q1373*H1373</f>
        <v>0.02</v>
      </c>
      <c r="S1373" s="207">
        <v>0</v>
      </c>
      <c r="T1373" s="208">
        <f>S1373*H1373</f>
        <v>0</v>
      </c>
      <c r="U1373" s="37"/>
      <c r="V1373" s="37"/>
      <c r="W1373" s="37"/>
      <c r="X1373" s="37"/>
      <c r="Y1373" s="37"/>
      <c r="Z1373" s="37"/>
      <c r="AA1373" s="37"/>
      <c r="AB1373" s="37"/>
      <c r="AC1373" s="37"/>
      <c r="AD1373" s="37"/>
      <c r="AE1373" s="37"/>
      <c r="AR1373" s="209" t="s">
        <v>353</v>
      </c>
      <c r="AT1373" s="209" t="s">
        <v>365</v>
      </c>
      <c r="AU1373" s="209" t="s">
        <v>83</v>
      </c>
      <c r="AY1373" s="19" t="s">
        <v>152</v>
      </c>
      <c r="BE1373" s="210">
        <f>IF(N1373="základní",J1373,0)</f>
        <v>0</v>
      </c>
      <c r="BF1373" s="210">
        <f>IF(N1373="snížená",J1373,0)</f>
        <v>0</v>
      </c>
      <c r="BG1373" s="210">
        <f>IF(N1373="zákl. přenesená",J1373,0)</f>
        <v>0</v>
      </c>
      <c r="BH1373" s="210">
        <f>IF(N1373="sníž. přenesená",J1373,0)</f>
        <v>0</v>
      </c>
      <c r="BI1373" s="210">
        <f>IF(N1373="nulová",J1373,0)</f>
        <v>0</v>
      </c>
      <c r="BJ1373" s="19" t="s">
        <v>81</v>
      </c>
      <c r="BK1373" s="210">
        <f>ROUND(I1373*H1373,2)</f>
        <v>0</v>
      </c>
      <c r="BL1373" s="19" t="s">
        <v>259</v>
      </c>
      <c r="BM1373" s="209" t="s">
        <v>1985</v>
      </c>
    </row>
    <row r="1374" spans="1:65" s="14" customFormat="1">
      <c r="B1374" s="222"/>
      <c r="C1374" s="223"/>
      <c r="D1374" s="213" t="s">
        <v>161</v>
      </c>
      <c r="E1374" s="224" t="s">
        <v>21</v>
      </c>
      <c r="F1374" s="225" t="s">
        <v>1986</v>
      </c>
      <c r="G1374" s="223"/>
      <c r="H1374" s="226">
        <v>2</v>
      </c>
      <c r="I1374" s="227"/>
      <c r="J1374" s="223"/>
      <c r="K1374" s="223"/>
      <c r="L1374" s="228"/>
      <c r="M1374" s="229"/>
      <c r="N1374" s="230"/>
      <c r="O1374" s="230"/>
      <c r="P1374" s="230"/>
      <c r="Q1374" s="230"/>
      <c r="R1374" s="230"/>
      <c r="S1374" s="230"/>
      <c r="T1374" s="231"/>
      <c r="AT1374" s="232" t="s">
        <v>161</v>
      </c>
      <c r="AU1374" s="232" t="s">
        <v>83</v>
      </c>
      <c r="AV1374" s="14" t="s">
        <v>83</v>
      </c>
      <c r="AW1374" s="14" t="s">
        <v>36</v>
      </c>
      <c r="AX1374" s="14" t="s">
        <v>81</v>
      </c>
      <c r="AY1374" s="232" t="s">
        <v>152</v>
      </c>
    </row>
    <row r="1375" spans="1:65" s="13" customFormat="1" ht="22.5">
      <c r="B1375" s="211"/>
      <c r="C1375" s="212"/>
      <c r="D1375" s="213" t="s">
        <v>161</v>
      </c>
      <c r="E1375" s="214" t="s">
        <v>21</v>
      </c>
      <c r="F1375" s="215" t="s">
        <v>1987</v>
      </c>
      <c r="G1375" s="212"/>
      <c r="H1375" s="214" t="s">
        <v>21</v>
      </c>
      <c r="I1375" s="216"/>
      <c r="J1375" s="212"/>
      <c r="K1375" s="212"/>
      <c r="L1375" s="217"/>
      <c r="M1375" s="218"/>
      <c r="N1375" s="219"/>
      <c r="O1375" s="219"/>
      <c r="P1375" s="219"/>
      <c r="Q1375" s="219"/>
      <c r="R1375" s="219"/>
      <c r="S1375" s="219"/>
      <c r="T1375" s="220"/>
      <c r="AT1375" s="221" t="s">
        <v>161</v>
      </c>
      <c r="AU1375" s="221" t="s">
        <v>83</v>
      </c>
      <c r="AV1375" s="13" t="s">
        <v>81</v>
      </c>
      <c r="AW1375" s="13" t="s">
        <v>36</v>
      </c>
      <c r="AX1375" s="13" t="s">
        <v>74</v>
      </c>
      <c r="AY1375" s="221" t="s">
        <v>152</v>
      </c>
    </row>
    <row r="1376" spans="1:65" s="2" customFormat="1" ht="16.5" customHeight="1">
      <c r="A1376" s="37"/>
      <c r="B1376" s="38"/>
      <c r="C1376" s="244" t="s">
        <v>1988</v>
      </c>
      <c r="D1376" s="244" t="s">
        <v>365</v>
      </c>
      <c r="E1376" s="245" t="s">
        <v>1989</v>
      </c>
      <c r="F1376" s="246" t="s">
        <v>1990</v>
      </c>
      <c r="G1376" s="247" t="s">
        <v>212</v>
      </c>
      <c r="H1376" s="248">
        <v>2</v>
      </c>
      <c r="I1376" s="249"/>
      <c r="J1376" s="250">
        <f>ROUND(I1376*H1376,2)</f>
        <v>0</v>
      </c>
      <c r="K1376" s="246" t="s">
        <v>272</v>
      </c>
      <c r="L1376" s="251"/>
      <c r="M1376" s="252" t="s">
        <v>21</v>
      </c>
      <c r="N1376" s="253" t="s">
        <v>45</v>
      </c>
      <c r="O1376" s="68"/>
      <c r="P1376" s="207">
        <f>O1376*H1376</f>
        <v>0</v>
      </c>
      <c r="Q1376" s="207">
        <v>8.0000000000000002E-3</v>
      </c>
      <c r="R1376" s="207">
        <f>Q1376*H1376</f>
        <v>1.6E-2</v>
      </c>
      <c r="S1376" s="207">
        <v>0</v>
      </c>
      <c r="T1376" s="208">
        <f>S1376*H1376</f>
        <v>0</v>
      </c>
      <c r="U1376" s="37"/>
      <c r="V1376" s="37"/>
      <c r="W1376" s="37"/>
      <c r="X1376" s="37"/>
      <c r="Y1376" s="37"/>
      <c r="Z1376" s="37"/>
      <c r="AA1376" s="37"/>
      <c r="AB1376" s="37"/>
      <c r="AC1376" s="37"/>
      <c r="AD1376" s="37"/>
      <c r="AE1376" s="37"/>
      <c r="AR1376" s="209" t="s">
        <v>353</v>
      </c>
      <c r="AT1376" s="209" t="s">
        <v>365</v>
      </c>
      <c r="AU1376" s="209" t="s">
        <v>83</v>
      </c>
      <c r="AY1376" s="19" t="s">
        <v>152</v>
      </c>
      <c r="BE1376" s="210">
        <f>IF(N1376="základní",J1376,0)</f>
        <v>0</v>
      </c>
      <c r="BF1376" s="210">
        <f>IF(N1376="snížená",J1376,0)</f>
        <v>0</v>
      </c>
      <c r="BG1376" s="210">
        <f>IF(N1376="zákl. přenesená",J1376,0)</f>
        <v>0</v>
      </c>
      <c r="BH1376" s="210">
        <f>IF(N1376="sníž. přenesená",J1376,0)</f>
        <v>0</v>
      </c>
      <c r="BI1376" s="210">
        <f>IF(N1376="nulová",J1376,0)</f>
        <v>0</v>
      </c>
      <c r="BJ1376" s="19" t="s">
        <v>81</v>
      </c>
      <c r="BK1376" s="210">
        <f>ROUND(I1376*H1376,2)</f>
        <v>0</v>
      </c>
      <c r="BL1376" s="19" t="s">
        <v>259</v>
      </c>
      <c r="BM1376" s="209" t="s">
        <v>1991</v>
      </c>
    </row>
    <row r="1377" spans="1:65" s="14" customFormat="1">
      <c r="B1377" s="222"/>
      <c r="C1377" s="223"/>
      <c r="D1377" s="213" t="s">
        <v>161</v>
      </c>
      <c r="E1377" s="224" t="s">
        <v>21</v>
      </c>
      <c r="F1377" s="225" t="s">
        <v>1986</v>
      </c>
      <c r="G1377" s="223"/>
      <c r="H1377" s="226">
        <v>2</v>
      </c>
      <c r="I1377" s="227"/>
      <c r="J1377" s="223"/>
      <c r="K1377" s="223"/>
      <c r="L1377" s="228"/>
      <c r="M1377" s="229"/>
      <c r="N1377" s="230"/>
      <c r="O1377" s="230"/>
      <c r="P1377" s="230"/>
      <c r="Q1377" s="230"/>
      <c r="R1377" s="230"/>
      <c r="S1377" s="230"/>
      <c r="T1377" s="231"/>
      <c r="AT1377" s="232" t="s">
        <v>161</v>
      </c>
      <c r="AU1377" s="232" t="s">
        <v>83</v>
      </c>
      <c r="AV1377" s="14" t="s">
        <v>83</v>
      </c>
      <c r="AW1377" s="14" t="s">
        <v>36</v>
      </c>
      <c r="AX1377" s="14" t="s">
        <v>81</v>
      </c>
      <c r="AY1377" s="232" t="s">
        <v>152</v>
      </c>
    </row>
    <row r="1378" spans="1:65" s="13" customFormat="1" ht="22.5">
      <c r="B1378" s="211"/>
      <c r="C1378" s="212"/>
      <c r="D1378" s="213" t="s">
        <v>161</v>
      </c>
      <c r="E1378" s="214" t="s">
        <v>21</v>
      </c>
      <c r="F1378" s="215" t="s">
        <v>1992</v>
      </c>
      <c r="G1378" s="212"/>
      <c r="H1378" s="214" t="s">
        <v>21</v>
      </c>
      <c r="I1378" s="216"/>
      <c r="J1378" s="212"/>
      <c r="K1378" s="212"/>
      <c r="L1378" s="217"/>
      <c r="M1378" s="218"/>
      <c r="N1378" s="219"/>
      <c r="O1378" s="219"/>
      <c r="P1378" s="219"/>
      <c r="Q1378" s="219"/>
      <c r="R1378" s="219"/>
      <c r="S1378" s="219"/>
      <c r="T1378" s="220"/>
      <c r="AT1378" s="221" t="s">
        <v>161</v>
      </c>
      <c r="AU1378" s="221" t="s">
        <v>83</v>
      </c>
      <c r="AV1378" s="13" t="s">
        <v>81</v>
      </c>
      <c r="AW1378" s="13" t="s">
        <v>36</v>
      </c>
      <c r="AX1378" s="13" t="s">
        <v>74</v>
      </c>
      <c r="AY1378" s="221" t="s">
        <v>152</v>
      </c>
    </row>
    <row r="1379" spans="1:65" s="2" customFormat="1" ht="36" customHeight="1">
      <c r="A1379" s="37"/>
      <c r="B1379" s="38"/>
      <c r="C1379" s="198" t="s">
        <v>1993</v>
      </c>
      <c r="D1379" s="198" t="s">
        <v>154</v>
      </c>
      <c r="E1379" s="199" t="s">
        <v>1994</v>
      </c>
      <c r="F1379" s="200" t="s">
        <v>1995</v>
      </c>
      <c r="G1379" s="201" t="s">
        <v>212</v>
      </c>
      <c r="H1379" s="202">
        <v>1</v>
      </c>
      <c r="I1379" s="203"/>
      <c r="J1379" s="204">
        <f>ROUND(I1379*H1379,2)</f>
        <v>0</v>
      </c>
      <c r="K1379" s="200" t="s">
        <v>158</v>
      </c>
      <c r="L1379" s="42"/>
      <c r="M1379" s="205" t="s">
        <v>21</v>
      </c>
      <c r="N1379" s="206" t="s">
        <v>45</v>
      </c>
      <c r="O1379" s="68"/>
      <c r="P1379" s="207">
        <f>O1379*H1379</f>
        <v>0</v>
      </c>
      <c r="Q1379" s="207">
        <v>5.0000000000000002E-5</v>
      </c>
      <c r="R1379" s="207">
        <f>Q1379*H1379</f>
        <v>5.0000000000000002E-5</v>
      </c>
      <c r="S1379" s="207">
        <v>0</v>
      </c>
      <c r="T1379" s="208">
        <f>S1379*H1379</f>
        <v>0</v>
      </c>
      <c r="U1379" s="37"/>
      <c r="V1379" s="37"/>
      <c r="W1379" s="37"/>
      <c r="X1379" s="37"/>
      <c r="Y1379" s="37"/>
      <c r="Z1379" s="37"/>
      <c r="AA1379" s="37"/>
      <c r="AB1379" s="37"/>
      <c r="AC1379" s="37"/>
      <c r="AD1379" s="37"/>
      <c r="AE1379" s="37"/>
      <c r="AR1379" s="209" t="s">
        <v>259</v>
      </c>
      <c r="AT1379" s="209" t="s">
        <v>154</v>
      </c>
      <c r="AU1379" s="209" t="s">
        <v>83</v>
      </c>
      <c r="AY1379" s="19" t="s">
        <v>152</v>
      </c>
      <c r="BE1379" s="210">
        <f>IF(N1379="základní",J1379,0)</f>
        <v>0</v>
      </c>
      <c r="BF1379" s="210">
        <f>IF(N1379="snížená",J1379,0)</f>
        <v>0</v>
      </c>
      <c r="BG1379" s="210">
        <f>IF(N1379="zákl. přenesená",J1379,0)</f>
        <v>0</v>
      </c>
      <c r="BH1379" s="210">
        <f>IF(N1379="sníž. přenesená",J1379,0)</f>
        <v>0</v>
      </c>
      <c r="BI1379" s="210">
        <f>IF(N1379="nulová",J1379,0)</f>
        <v>0</v>
      </c>
      <c r="BJ1379" s="19" t="s">
        <v>81</v>
      </c>
      <c r="BK1379" s="210">
        <f>ROUND(I1379*H1379,2)</f>
        <v>0</v>
      </c>
      <c r="BL1379" s="19" t="s">
        <v>259</v>
      </c>
      <c r="BM1379" s="209" t="s">
        <v>1996</v>
      </c>
    </row>
    <row r="1380" spans="1:65" s="13" customFormat="1">
      <c r="B1380" s="211"/>
      <c r="C1380" s="212"/>
      <c r="D1380" s="213" t="s">
        <v>161</v>
      </c>
      <c r="E1380" s="214" t="s">
        <v>21</v>
      </c>
      <c r="F1380" s="215" t="s">
        <v>1997</v>
      </c>
      <c r="G1380" s="212"/>
      <c r="H1380" s="214" t="s">
        <v>21</v>
      </c>
      <c r="I1380" s="216"/>
      <c r="J1380" s="212"/>
      <c r="K1380" s="212"/>
      <c r="L1380" s="217"/>
      <c r="M1380" s="218"/>
      <c r="N1380" s="219"/>
      <c r="O1380" s="219"/>
      <c r="P1380" s="219"/>
      <c r="Q1380" s="219"/>
      <c r="R1380" s="219"/>
      <c r="S1380" s="219"/>
      <c r="T1380" s="220"/>
      <c r="AT1380" s="221" t="s">
        <v>161</v>
      </c>
      <c r="AU1380" s="221" t="s">
        <v>83</v>
      </c>
      <c r="AV1380" s="13" t="s">
        <v>81</v>
      </c>
      <c r="AW1380" s="13" t="s">
        <v>36</v>
      </c>
      <c r="AX1380" s="13" t="s">
        <v>74</v>
      </c>
      <c r="AY1380" s="221" t="s">
        <v>152</v>
      </c>
    </row>
    <row r="1381" spans="1:65" s="14" customFormat="1">
      <c r="B1381" s="222"/>
      <c r="C1381" s="223"/>
      <c r="D1381" s="213" t="s">
        <v>161</v>
      </c>
      <c r="E1381" s="224" t="s">
        <v>21</v>
      </c>
      <c r="F1381" s="225" t="s">
        <v>1998</v>
      </c>
      <c r="G1381" s="223"/>
      <c r="H1381" s="226">
        <v>1</v>
      </c>
      <c r="I1381" s="227"/>
      <c r="J1381" s="223"/>
      <c r="K1381" s="223"/>
      <c r="L1381" s="228"/>
      <c r="M1381" s="229"/>
      <c r="N1381" s="230"/>
      <c r="O1381" s="230"/>
      <c r="P1381" s="230"/>
      <c r="Q1381" s="230"/>
      <c r="R1381" s="230"/>
      <c r="S1381" s="230"/>
      <c r="T1381" s="231"/>
      <c r="AT1381" s="232" t="s">
        <v>161</v>
      </c>
      <c r="AU1381" s="232" t="s">
        <v>83</v>
      </c>
      <c r="AV1381" s="14" t="s">
        <v>83</v>
      </c>
      <c r="AW1381" s="14" t="s">
        <v>36</v>
      </c>
      <c r="AX1381" s="14" t="s">
        <v>81</v>
      </c>
      <c r="AY1381" s="232" t="s">
        <v>152</v>
      </c>
    </row>
    <row r="1382" spans="1:65" s="2" customFormat="1" ht="24" customHeight="1">
      <c r="A1382" s="37"/>
      <c r="B1382" s="38"/>
      <c r="C1382" s="198" t="s">
        <v>1999</v>
      </c>
      <c r="D1382" s="198" t="s">
        <v>154</v>
      </c>
      <c r="E1382" s="199" t="s">
        <v>2000</v>
      </c>
      <c r="F1382" s="200" t="s">
        <v>2001</v>
      </c>
      <c r="G1382" s="201" t="s">
        <v>271</v>
      </c>
      <c r="H1382" s="202">
        <v>0.5</v>
      </c>
      <c r="I1382" s="203"/>
      <c r="J1382" s="204">
        <f>ROUND(I1382*H1382,2)</f>
        <v>0</v>
      </c>
      <c r="K1382" s="200" t="s">
        <v>158</v>
      </c>
      <c r="L1382" s="42"/>
      <c r="M1382" s="205" t="s">
        <v>21</v>
      </c>
      <c r="N1382" s="206" t="s">
        <v>45</v>
      </c>
      <c r="O1382" s="68"/>
      <c r="P1382" s="207">
        <f>O1382*H1382</f>
        <v>0</v>
      </c>
      <c r="Q1382" s="207">
        <v>2.0000000000000002E-5</v>
      </c>
      <c r="R1382" s="207">
        <f>Q1382*H1382</f>
        <v>1.0000000000000001E-5</v>
      </c>
      <c r="S1382" s="207">
        <v>0</v>
      </c>
      <c r="T1382" s="208">
        <f>S1382*H1382</f>
        <v>0</v>
      </c>
      <c r="U1382" s="37"/>
      <c r="V1382" s="37"/>
      <c r="W1382" s="37"/>
      <c r="X1382" s="37"/>
      <c r="Y1382" s="37"/>
      <c r="Z1382" s="37"/>
      <c r="AA1382" s="37"/>
      <c r="AB1382" s="37"/>
      <c r="AC1382" s="37"/>
      <c r="AD1382" s="37"/>
      <c r="AE1382" s="37"/>
      <c r="AR1382" s="209" t="s">
        <v>259</v>
      </c>
      <c r="AT1382" s="209" t="s">
        <v>154</v>
      </c>
      <c r="AU1382" s="209" t="s">
        <v>83</v>
      </c>
      <c r="AY1382" s="19" t="s">
        <v>152</v>
      </c>
      <c r="BE1382" s="210">
        <f>IF(N1382="základní",J1382,0)</f>
        <v>0</v>
      </c>
      <c r="BF1382" s="210">
        <f>IF(N1382="snížená",J1382,0)</f>
        <v>0</v>
      </c>
      <c r="BG1382" s="210">
        <f>IF(N1382="zákl. přenesená",J1382,0)</f>
        <v>0</v>
      </c>
      <c r="BH1382" s="210">
        <f>IF(N1382="sníž. přenesená",J1382,0)</f>
        <v>0</v>
      </c>
      <c r="BI1382" s="210">
        <f>IF(N1382="nulová",J1382,0)</f>
        <v>0</v>
      </c>
      <c r="BJ1382" s="19" t="s">
        <v>81</v>
      </c>
      <c r="BK1382" s="210">
        <f>ROUND(I1382*H1382,2)</f>
        <v>0</v>
      </c>
      <c r="BL1382" s="19" t="s">
        <v>259</v>
      </c>
      <c r="BM1382" s="209" t="s">
        <v>2002</v>
      </c>
    </row>
    <row r="1383" spans="1:65" s="13" customFormat="1">
      <c r="B1383" s="211"/>
      <c r="C1383" s="212"/>
      <c r="D1383" s="213" t="s">
        <v>161</v>
      </c>
      <c r="E1383" s="214" t="s">
        <v>21</v>
      </c>
      <c r="F1383" s="215" t="s">
        <v>1997</v>
      </c>
      <c r="G1383" s="212"/>
      <c r="H1383" s="214" t="s">
        <v>21</v>
      </c>
      <c r="I1383" s="216"/>
      <c r="J1383" s="212"/>
      <c r="K1383" s="212"/>
      <c r="L1383" s="217"/>
      <c r="M1383" s="218"/>
      <c r="N1383" s="219"/>
      <c r="O1383" s="219"/>
      <c r="P1383" s="219"/>
      <c r="Q1383" s="219"/>
      <c r="R1383" s="219"/>
      <c r="S1383" s="219"/>
      <c r="T1383" s="220"/>
      <c r="AT1383" s="221" t="s">
        <v>161</v>
      </c>
      <c r="AU1383" s="221" t="s">
        <v>83</v>
      </c>
      <c r="AV1383" s="13" t="s">
        <v>81</v>
      </c>
      <c r="AW1383" s="13" t="s">
        <v>36</v>
      </c>
      <c r="AX1383" s="13" t="s">
        <v>74</v>
      </c>
      <c r="AY1383" s="221" t="s">
        <v>152</v>
      </c>
    </row>
    <row r="1384" spans="1:65" s="14" customFormat="1">
      <c r="B1384" s="222"/>
      <c r="C1384" s="223"/>
      <c r="D1384" s="213" t="s">
        <v>161</v>
      </c>
      <c r="E1384" s="224" t="s">
        <v>21</v>
      </c>
      <c r="F1384" s="225" t="s">
        <v>2003</v>
      </c>
      <c r="G1384" s="223"/>
      <c r="H1384" s="226">
        <v>0.5</v>
      </c>
      <c r="I1384" s="227"/>
      <c r="J1384" s="223"/>
      <c r="K1384" s="223"/>
      <c r="L1384" s="228"/>
      <c r="M1384" s="229"/>
      <c r="N1384" s="230"/>
      <c r="O1384" s="230"/>
      <c r="P1384" s="230"/>
      <c r="Q1384" s="230"/>
      <c r="R1384" s="230"/>
      <c r="S1384" s="230"/>
      <c r="T1384" s="231"/>
      <c r="AT1384" s="232" t="s">
        <v>161</v>
      </c>
      <c r="AU1384" s="232" t="s">
        <v>83</v>
      </c>
      <c r="AV1384" s="14" t="s">
        <v>83</v>
      </c>
      <c r="AW1384" s="14" t="s">
        <v>36</v>
      </c>
      <c r="AX1384" s="14" t="s">
        <v>81</v>
      </c>
      <c r="AY1384" s="232" t="s">
        <v>152</v>
      </c>
    </row>
    <row r="1385" spans="1:65" s="2" customFormat="1" ht="36" customHeight="1">
      <c r="A1385" s="37"/>
      <c r="B1385" s="38"/>
      <c r="C1385" s="244" t="s">
        <v>2004</v>
      </c>
      <c r="D1385" s="244" t="s">
        <v>365</v>
      </c>
      <c r="E1385" s="245" t="s">
        <v>2005</v>
      </c>
      <c r="F1385" s="246" t="s">
        <v>2006</v>
      </c>
      <c r="G1385" s="247" t="s">
        <v>212</v>
      </c>
      <c r="H1385" s="248">
        <v>1</v>
      </c>
      <c r="I1385" s="249"/>
      <c r="J1385" s="250">
        <f>ROUND(I1385*H1385,2)</f>
        <v>0</v>
      </c>
      <c r="K1385" s="246" t="s">
        <v>272</v>
      </c>
      <c r="L1385" s="251"/>
      <c r="M1385" s="252" t="s">
        <v>21</v>
      </c>
      <c r="N1385" s="253" t="s">
        <v>45</v>
      </c>
      <c r="O1385" s="68"/>
      <c r="P1385" s="207">
        <f>O1385*H1385</f>
        <v>0</v>
      </c>
      <c r="Q1385" s="207">
        <v>5.0000000000000001E-3</v>
      </c>
      <c r="R1385" s="207">
        <f>Q1385*H1385</f>
        <v>5.0000000000000001E-3</v>
      </c>
      <c r="S1385" s="207">
        <v>0</v>
      </c>
      <c r="T1385" s="208">
        <f>S1385*H1385</f>
        <v>0</v>
      </c>
      <c r="U1385" s="37"/>
      <c r="V1385" s="37"/>
      <c r="W1385" s="37"/>
      <c r="X1385" s="37"/>
      <c r="Y1385" s="37"/>
      <c r="Z1385" s="37"/>
      <c r="AA1385" s="37"/>
      <c r="AB1385" s="37"/>
      <c r="AC1385" s="37"/>
      <c r="AD1385" s="37"/>
      <c r="AE1385" s="37"/>
      <c r="AR1385" s="209" t="s">
        <v>353</v>
      </c>
      <c r="AT1385" s="209" t="s">
        <v>365</v>
      </c>
      <c r="AU1385" s="209" t="s">
        <v>83</v>
      </c>
      <c r="AY1385" s="19" t="s">
        <v>152</v>
      </c>
      <c r="BE1385" s="210">
        <f>IF(N1385="základní",J1385,0)</f>
        <v>0</v>
      </c>
      <c r="BF1385" s="210">
        <f>IF(N1385="snížená",J1385,0)</f>
        <v>0</v>
      </c>
      <c r="BG1385" s="210">
        <f>IF(N1385="zákl. přenesená",J1385,0)</f>
        <v>0</v>
      </c>
      <c r="BH1385" s="210">
        <f>IF(N1385="sníž. přenesená",J1385,0)</f>
        <v>0</v>
      </c>
      <c r="BI1385" s="210">
        <f>IF(N1385="nulová",J1385,0)</f>
        <v>0</v>
      </c>
      <c r="BJ1385" s="19" t="s">
        <v>81</v>
      </c>
      <c r="BK1385" s="210">
        <f>ROUND(I1385*H1385,2)</f>
        <v>0</v>
      </c>
      <c r="BL1385" s="19" t="s">
        <v>259</v>
      </c>
      <c r="BM1385" s="209" t="s">
        <v>2007</v>
      </c>
    </row>
    <row r="1386" spans="1:65" s="14" customFormat="1">
      <c r="B1386" s="222"/>
      <c r="C1386" s="223"/>
      <c r="D1386" s="213" t="s">
        <v>161</v>
      </c>
      <c r="E1386" s="224" t="s">
        <v>21</v>
      </c>
      <c r="F1386" s="225" t="s">
        <v>1347</v>
      </c>
      <c r="G1386" s="223"/>
      <c r="H1386" s="226">
        <v>1</v>
      </c>
      <c r="I1386" s="227"/>
      <c r="J1386" s="223"/>
      <c r="K1386" s="223"/>
      <c r="L1386" s="228"/>
      <c r="M1386" s="229"/>
      <c r="N1386" s="230"/>
      <c r="O1386" s="230"/>
      <c r="P1386" s="230"/>
      <c r="Q1386" s="230"/>
      <c r="R1386" s="230"/>
      <c r="S1386" s="230"/>
      <c r="T1386" s="231"/>
      <c r="AT1386" s="232" t="s">
        <v>161</v>
      </c>
      <c r="AU1386" s="232" t="s">
        <v>83</v>
      </c>
      <c r="AV1386" s="14" t="s">
        <v>83</v>
      </c>
      <c r="AW1386" s="14" t="s">
        <v>36</v>
      </c>
      <c r="AX1386" s="14" t="s">
        <v>81</v>
      </c>
      <c r="AY1386" s="232" t="s">
        <v>152</v>
      </c>
    </row>
    <row r="1387" spans="1:65" s="2" customFormat="1" ht="36" customHeight="1">
      <c r="A1387" s="37"/>
      <c r="B1387" s="38"/>
      <c r="C1387" s="198" t="s">
        <v>2008</v>
      </c>
      <c r="D1387" s="198" t="s">
        <v>154</v>
      </c>
      <c r="E1387" s="199" t="s">
        <v>2009</v>
      </c>
      <c r="F1387" s="200" t="s">
        <v>2010</v>
      </c>
      <c r="G1387" s="201" t="s">
        <v>212</v>
      </c>
      <c r="H1387" s="202">
        <v>1</v>
      </c>
      <c r="I1387" s="203"/>
      <c r="J1387" s="204">
        <f>ROUND(I1387*H1387,2)</f>
        <v>0</v>
      </c>
      <c r="K1387" s="200" t="s">
        <v>272</v>
      </c>
      <c r="L1387" s="42"/>
      <c r="M1387" s="205" t="s">
        <v>21</v>
      </c>
      <c r="N1387" s="206" t="s">
        <v>45</v>
      </c>
      <c r="O1387" s="68"/>
      <c r="P1387" s="207">
        <f>O1387*H1387</f>
        <v>0</v>
      </c>
      <c r="Q1387" s="207">
        <v>5.0000000000000002E-5</v>
      </c>
      <c r="R1387" s="207">
        <f>Q1387*H1387</f>
        <v>5.0000000000000002E-5</v>
      </c>
      <c r="S1387" s="207">
        <v>0</v>
      </c>
      <c r="T1387" s="208">
        <f>S1387*H1387</f>
        <v>0</v>
      </c>
      <c r="U1387" s="37"/>
      <c r="V1387" s="37"/>
      <c r="W1387" s="37"/>
      <c r="X1387" s="37"/>
      <c r="Y1387" s="37"/>
      <c r="Z1387" s="37"/>
      <c r="AA1387" s="37"/>
      <c r="AB1387" s="37"/>
      <c r="AC1387" s="37"/>
      <c r="AD1387" s="37"/>
      <c r="AE1387" s="37"/>
      <c r="AR1387" s="209" t="s">
        <v>259</v>
      </c>
      <c r="AT1387" s="209" t="s">
        <v>154</v>
      </c>
      <c r="AU1387" s="209" t="s">
        <v>83</v>
      </c>
      <c r="AY1387" s="19" t="s">
        <v>152</v>
      </c>
      <c r="BE1387" s="210">
        <f>IF(N1387="základní",J1387,0)</f>
        <v>0</v>
      </c>
      <c r="BF1387" s="210">
        <f>IF(N1387="snížená",J1387,0)</f>
        <v>0</v>
      </c>
      <c r="BG1387" s="210">
        <f>IF(N1387="zákl. přenesená",J1387,0)</f>
        <v>0</v>
      </c>
      <c r="BH1387" s="210">
        <f>IF(N1387="sníž. přenesená",J1387,0)</f>
        <v>0</v>
      </c>
      <c r="BI1387" s="210">
        <f>IF(N1387="nulová",J1387,0)</f>
        <v>0</v>
      </c>
      <c r="BJ1387" s="19" t="s">
        <v>81</v>
      </c>
      <c r="BK1387" s="210">
        <f>ROUND(I1387*H1387,2)</f>
        <v>0</v>
      </c>
      <c r="BL1387" s="19" t="s">
        <v>259</v>
      </c>
      <c r="BM1387" s="209" t="s">
        <v>2011</v>
      </c>
    </row>
    <row r="1388" spans="1:65" s="14" customFormat="1">
      <c r="B1388" s="222"/>
      <c r="C1388" s="223"/>
      <c r="D1388" s="213" t="s">
        <v>161</v>
      </c>
      <c r="E1388" s="224" t="s">
        <v>21</v>
      </c>
      <c r="F1388" s="225" t="s">
        <v>2012</v>
      </c>
      <c r="G1388" s="223"/>
      <c r="H1388" s="226">
        <v>1</v>
      </c>
      <c r="I1388" s="227"/>
      <c r="J1388" s="223"/>
      <c r="K1388" s="223"/>
      <c r="L1388" s="228"/>
      <c r="M1388" s="229"/>
      <c r="N1388" s="230"/>
      <c r="O1388" s="230"/>
      <c r="P1388" s="230"/>
      <c r="Q1388" s="230"/>
      <c r="R1388" s="230"/>
      <c r="S1388" s="230"/>
      <c r="T1388" s="231"/>
      <c r="AT1388" s="232" t="s">
        <v>161</v>
      </c>
      <c r="AU1388" s="232" t="s">
        <v>83</v>
      </c>
      <c r="AV1388" s="14" t="s">
        <v>83</v>
      </c>
      <c r="AW1388" s="14" t="s">
        <v>36</v>
      </c>
      <c r="AX1388" s="14" t="s">
        <v>81</v>
      </c>
      <c r="AY1388" s="232" t="s">
        <v>152</v>
      </c>
    </row>
    <row r="1389" spans="1:65" s="13" customFormat="1">
      <c r="B1389" s="211"/>
      <c r="C1389" s="212"/>
      <c r="D1389" s="213" t="s">
        <v>161</v>
      </c>
      <c r="E1389" s="214" t="s">
        <v>21</v>
      </c>
      <c r="F1389" s="215" t="s">
        <v>1690</v>
      </c>
      <c r="G1389" s="212"/>
      <c r="H1389" s="214" t="s">
        <v>21</v>
      </c>
      <c r="I1389" s="216"/>
      <c r="J1389" s="212"/>
      <c r="K1389" s="212"/>
      <c r="L1389" s="217"/>
      <c r="M1389" s="218"/>
      <c r="N1389" s="219"/>
      <c r="O1389" s="219"/>
      <c r="P1389" s="219"/>
      <c r="Q1389" s="219"/>
      <c r="R1389" s="219"/>
      <c r="S1389" s="219"/>
      <c r="T1389" s="220"/>
      <c r="AT1389" s="221" t="s">
        <v>161</v>
      </c>
      <c r="AU1389" s="221" t="s">
        <v>83</v>
      </c>
      <c r="AV1389" s="13" t="s">
        <v>81</v>
      </c>
      <c r="AW1389" s="13" t="s">
        <v>36</v>
      </c>
      <c r="AX1389" s="13" t="s">
        <v>74</v>
      </c>
      <c r="AY1389" s="221" t="s">
        <v>152</v>
      </c>
    </row>
    <row r="1390" spans="1:65" s="2" customFormat="1" ht="36" customHeight="1">
      <c r="A1390" s="37"/>
      <c r="B1390" s="38"/>
      <c r="C1390" s="198" t="s">
        <v>2013</v>
      </c>
      <c r="D1390" s="198" t="s">
        <v>154</v>
      </c>
      <c r="E1390" s="199" t="s">
        <v>2014</v>
      </c>
      <c r="F1390" s="200" t="s">
        <v>2015</v>
      </c>
      <c r="G1390" s="201" t="s">
        <v>212</v>
      </c>
      <c r="H1390" s="202">
        <v>1</v>
      </c>
      <c r="I1390" s="203"/>
      <c r="J1390" s="204">
        <f>ROUND(I1390*H1390,2)</f>
        <v>0</v>
      </c>
      <c r="K1390" s="200" t="s">
        <v>272</v>
      </c>
      <c r="L1390" s="42"/>
      <c r="M1390" s="205" t="s">
        <v>21</v>
      </c>
      <c r="N1390" s="206" t="s">
        <v>45</v>
      </c>
      <c r="O1390" s="68"/>
      <c r="P1390" s="207">
        <f>O1390*H1390</f>
        <v>0</v>
      </c>
      <c r="Q1390" s="207">
        <v>5.0000000000000002E-5</v>
      </c>
      <c r="R1390" s="207">
        <f>Q1390*H1390</f>
        <v>5.0000000000000002E-5</v>
      </c>
      <c r="S1390" s="207">
        <v>0</v>
      </c>
      <c r="T1390" s="208">
        <f>S1390*H1390</f>
        <v>0</v>
      </c>
      <c r="U1390" s="37"/>
      <c r="V1390" s="37"/>
      <c r="W1390" s="37"/>
      <c r="X1390" s="37"/>
      <c r="Y1390" s="37"/>
      <c r="Z1390" s="37"/>
      <c r="AA1390" s="37"/>
      <c r="AB1390" s="37"/>
      <c r="AC1390" s="37"/>
      <c r="AD1390" s="37"/>
      <c r="AE1390" s="37"/>
      <c r="AR1390" s="209" t="s">
        <v>259</v>
      </c>
      <c r="AT1390" s="209" t="s">
        <v>154</v>
      </c>
      <c r="AU1390" s="209" t="s">
        <v>83</v>
      </c>
      <c r="AY1390" s="19" t="s">
        <v>152</v>
      </c>
      <c r="BE1390" s="210">
        <f>IF(N1390="základní",J1390,0)</f>
        <v>0</v>
      </c>
      <c r="BF1390" s="210">
        <f>IF(N1390="snížená",J1390,0)</f>
        <v>0</v>
      </c>
      <c r="BG1390" s="210">
        <f>IF(N1390="zákl. přenesená",J1390,0)</f>
        <v>0</v>
      </c>
      <c r="BH1390" s="210">
        <f>IF(N1390="sníž. přenesená",J1390,0)</f>
        <v>0</v>
      </c>
      <c r="BI1390" s="210">
        <f>IF(N1390="nulová",J1390,0)</f>
        <v>0</v>
      </c>
      <c r="BJ1390" s="19" t="s">
        <v>81</v>
      </c>
      <c r="BK1390" s="210">
        <f>ROUND(I1390*H1390,2)</f>
        <v>0</v>
      </c>
      <c r="BL1390" s="19" t="s">
        <v>259</v>
      </c>
      <c r="BM1390" s="209" t="s">
        <v>2016</v>
      </c>
    </row>
    <row r="1391" spans="1:65" s="13" customFormat="1">
      <c r="B1391" s="211"/>
      <c r="C1391" s="212"/>
      <c r="D1391" s="213" t="s">
        <v>161</v>
      </c>
      <c r="E1391" s="214" t="s">
        <v>21</v>
      </c>
      <c r="F1391" s="215" t="s">
        <v>2017</v>
      </c>
      <c r="G1391" s="212"/>
      <c r="H1391" s="214" t="s">
        <v>21</v>
      </c>
      <c r="I1391" s="216"/>
      <c r="J1391" s="212"/>
      <c r="K1391" s="212"/>
      <c r="L1391" s="217"/>
      <c r="M1391" s="218"/>
      <c r="N1391" s="219"/>
      <c r="O1391" s="219"/>
      <c r="P1391" s="219"/>
      <c r="Q1391" s="219"/>
      <c r="R1391" s="219"/>
      <c r="S1391" s="219"/>
      <c r="T1391" s="220"/>
      <c r="AT1391" s="221" t="s">
        <v>161</v>
      </c>
      <c r="AU1391" s="221" t="s">
        <v>83</v>
      </c>
      <c r="AV1391" s="13" t="s">
        <v>81</v>
      </c>
      <c r="AW1391" s="13" t="s">
        <v>36</v>
      </c>
      <c r="AX1391" s="13" t="s">
        <v>74</v>
      </c>
      <c r="AY1391" s="221" t="s">
        <v>152</v>
      </c>
    </row>
    <row r="1392" spans="1:65" s="13" customFormat="1" ht="22.5">
      <c r="B1392" s="211"/>
      <c r="C1392" s="212"/>
      <c r="D1392" s="213" t="s">
        <v>161</v>
      </c>
      <c r="E1392" s="214" t="s">
        <v>21</v>
      </c>
      <c r="F1392" s="215" t="s">
        <v>2018</v>
      </c>
      <c r="G1392" s="212"/>
      <c r="H1392" s="214" t="s">
        <v>21</v>
      </c>
      <c r="I1392" s="216"/>
      <c r="J1392" s="212"/>
      <c r="K1392" s="212"/>
      <c r="L1392" s="217"/>
      <c r="M1392" s="218"/>
      <c r="N1392" s="219"/>
      <c r="O1392" s="219"/>
      <c r="P1392" s="219"/>
      <c r="Q1392" s="219"/>
      <c r="R1392" s="219"/>
      <c r="S1392" s="219"/>
      <c r="T1392" s="220"/>
      <c r="AT1392" s="221" t="s">
        <v>161</v>
      </c>
      <c r="AU1392" s="221" t="s">
        <v>83</v>
      </c>
      <c r="AV1392" s="13" t="s">
        <v>81</v>
      </c>
      <c r="AW1392" s="13" t="s">
        <v>36</v>
      </c>
      <c r="AX1392" s="13" t="s">
        <v>74</v>
      </c>
      <c r="AY1392" s="221" t="s">
        <v>152</v>
      </c>
    </row>
    <row r="1393" spans="1:65" s="13" customFormat="1">
      <c r="B1393" s="211"/>
      <c r="C1393" s="212"/>
      <c r="D1393" s="213" t="s">
        <v>161</v>
      </c>
      <c r="E1393" s="214" t="s">
        <v>21</v>
      </c>
      <c r="F1393" s="215" t="s">
        <v>2019</v>
      </c>
      <c r="G1393" s="212"/>
      <c r="H1393" s="214" t="s">
        <v>21</v>
      </c>
      <c r="I1393" s="216"/>
      <c r="J1393" s="212"/>
      <c r="K1393" s="212"/>
      <c r="L1393" s="217"/>
      <c r="M1393" s="218"/>
      <c r="N1393" s="219"/>
      <c r="O1393" s="219"/>
      <c r="P1393" s="219"/>
      <c r="Q1393" s="219"/>
      <c r="R1393" s="219"/>
      <c r="S1393" s="219"/>
      <c r="T1393" s="220"/>
      <c r="AT1393" s="221" t="s">
        <v>161</v>
      </c>
      <c r="AU1393" s="221" t="s">
        <v>83</v>
      </c>
      <c r="AV1393" s="13" t="s">
        <v>81</v>
      </c>
      <c r="AW1393" s="13" t="s">
        <v>36</v>
      </c>
      <c r="AX1393" s="13" t="s">
        <v>74</v>
      </c>
      <c r="AY1393" s="221" t="s">
        <v>152</v>
      </c>
    </row>
    <row r="1394" spans="1:65" s="14" customFormat="1">
      <c r="B1394" s="222"/>
      <c r="C1394" s="223"/>
      <c r="D1394" s="213" t="s">
        <v>161</v>
      </c>
      <c r="E1394" s="224" t="s">
        <v>21</v>
      </c>
      <c r="F1394" s="225" t="s">
        <v>2020</v>
      </c>
      <c r="G1394" s="223"/>
      <c r="H1394" s="226">
        <v>1</v>
      </c>
      <c r="I1394" s="227"/>
      <c r="J1394" s="223"/>
      <c r="K1394" s="223"/>
      <c r="L1394" s="228"/>
      <c r="M1394" s="229"/>
      <c r="N1394" s="230"/>
      <c r="O1394" s="230"/>
      <c r="P1394" s="230"/>
      <c r="Q1394" s="230"/>
      <c r="R1394" s="230"/>
      <c r="S1394" s="230"/>
      <c r="T1394" s="231"/>
      <c r="AT1394" s="232" t="s">
        <v>161</v>
      </c>
      <c r="AU1394" s="232" t="s">
        <v>83</v>
      </c>
      <c r="AV1394" s="14" t="s">
        <v>83</v>
      </c>
      <c r="AW1394" s="14" t="s">
        <v>36</v>
      </c>
      <c r="AX1394" s="14" t="s">
        <v>81</v>
      </c>
      <c r="AY1394" s="232" t="s">
        <v>152</v>
      </c>
    </row>
    <row r="1395" spans="1:65" s="2" customFormat="1" ht="36" customHeight="1">
      <c r="A1395" s="37"/>
      <c r="B1395" s="38"/>
      <c r="C1395" s="198" t="s">
        <v>2021</v>
      </c>
      <c r="D1395" s="198" t="s">
        <v>154</v>
      </c>
      <c r="E1395" s="199" t="s">
        <v>2022</v>
      </c>
      <c r="F1395" s="200" t="s">
        <v>2023</v>
      </c>
      <c r="G1395" s="201" t="s">
        <v>212</v>
      </c>
      <c r="H1395" s="202">
        <v>1</v>
      </c>
      <c r="I1395" s="203"/>
      <c r="J1395" s="204">
        <f>ROUND(I1395*H1395,2)</f>
        <v>0</v>
      </c>
      <c r="K1395" s="200" t="s">
        <v>272</v>
      </c>
      <c r="L1395" s="42"/>
      <c r="M1395" s="205" t="s">
        <v>21</v>
      </c>
      <c r="N1395" s="206" t="s">
        <v>45</v>
      </c>
      <c r="O1395" s="68"/>
      <c r="P1395" s="207">
        <f>O1395*H1395</f>
        <v>0</v>
      </c>
      <c r="Q1395" s="207">
        <v>5.0000000000000002E-5</v>
      </c>
      <c r="R1395" s="207">
        <f>Q1395*H1395</f>
        <v>5.0000000000000002E-5</v>
      </c>
      <c r="S1395" s="207">
        <v>0</v>
      </c>
      <c r="T1395" s="208">
        <f>S1395*H1395</f>
        <v>0</v>
      </c>
      <c r="U1395" s="37"/>
      <c r="V1395" s="37"/>
      <c r="W1395" s="37"/>
      <c r="X1395" s="37"/>
      <c r="Y1395" s="37"/>
      <c r="Z1395" s="37"/>
      <c r="AA1395" s="37"/>
      <c r="AB1395" s="37"/>
      <c r="AC1395" s="37"/>
      <c r="AD1395" s="37"/>
      <c r="AE1395" s="37"/>
      <c r="AR1395" s="209" t="s">
        <v>259</v>
      </c>
      <c r="AT1395" s="209" t="s">
        <v>154</v>
      </c>
      <c r="AU1395" s="209" t="s">
        <v>83</v>
      </c>
      <c r="AY1395" s="19" t="s">
        <v>152</v>
      </c>
      <c r="BE1395" s="210">
        <f>IF(N1395="základní",J1395,0)</f>
        <v>0</v>
      </c>
      <c r="BF1395" s="210">
        <f>IF(N1395="snížená",J1395,0)</f>
        <v>0</v>
      </c>
      <c r="BG1395" s="210">
        <f>IF(N1395="zákl. přenesená",J1395,0)</f>
        <v>0</v>
      </c>
      <c r="BH1395" s="210">
        <f>IF(N1395="sníž. přenesená",J1395,0)</f>
        <v>0</v>
      </c>
      <c r="BI1395" s="210">
        <f>IF(N1395="nulová",J1395,0)</f>
        <v>0</v>
      </c>
      <c r="BJ1395" s="19" t="s">
        <v>81</v>
      </c>
      <c r="BK1395" s="210">
        <f>ROUND(I1395*H1395,2)</f>
        <v>0</v>
      </c>
      <c r="BL1395" s="19" t="s">
        <v>259</v>
      </c>
      <c r="BM1395" s="209" t="s">
        <v>2024</v>
      </c>
    </row>
    <row r="1396" spans="1:65" s="14" customFormat="1">
      <c r="B1396" s="222"/>
      <c r="C1396" s="223"/>
      <c r="D1396" s="213" t="s">
        <v>161</v>
      </c>
      <c r="E1396" s="224" t="s">
        <v>21</v>
      </c>
      <c r="F1396" s="225" t="s">
        <v>2025</v>
      </c>
      <c r="G1396" s="223"/>
      <c r="H1396" s="226">
        <v>1</v>
      </c>
      <c r="I1396" s="227"/>
      <c r="J1396" s="223"/>
      <c r="K1396" s="223"/>
      <c r="L1396" s="228"/>
      <c r="M1396" s="229"/>
      <c r="N1396" s="230"/>
      <c r="O1396" s="230"/>
      <c r="P1396" s="230"/>
      <c r="Q1396" s="230"/>
      <c r="R1396" s="230"/>
      <c r="S1396" s="230"/>
      <c r="T1396" s="231"/>
      <c r="AT1396" s="232" t="s">
        <v>161</v>
      </c>
      <c r="AU1396" s="232" t="s">
        <v>83</v>
      </c>
      <c r="AV1396" s="14" t="s">
        <v>83</v>
      </c>
      <c r="AW1396" s="14" t="s">
        <v>36</v>
      </c>
      <c r="AX1396" s="14" t="s">
        <v>81</v>
      </c>
      <c r="AY1396" s="232" t="s">
        <v>152</v>
      </c>
    </row>
    <row r="1397" spans="1:65" s="13" customFormat="1" ht="22.5">
      <c r="B1397" s="211"/>
      <c r="C1397" s="212"/>
      <c r="D1397" s="213" t="s">
        <v>161</v>
      </c>
      <c r="E1397" s="214" t="s">
        <v>21</v>
      </c>
      <c r="F1397" s="215" t="s">
        <v>2026</v>
      </c>
      <c r="G1397" s="212"/>
      <c r="H1397" s="214" t="s">
        <v>21</v>
      </c>
      <c r="I1397" s="216"/>
      <c r="J1397" s="212"/>
      <c r="K1397" s="212"/>
      <c r="L1397" s="217"/>
      <c r="M1397" s="218"/>
      <c r="N1397" s="219"/>
      <c r="O1397" s="219"/>
      <c r="P1397" s="219"/>
      <c r="Q1397" s="219"/>
      <c r="R1397" s="219"/>
      <c r="S1397" s="219"/>
      <c r="T1397" s="220"/>
      <c r="AT1397" s="221" t="s">
        <v>161</v>
      </c>
      <c r="AU1397" s="221" t="s">
        <v>83</v>
      </c>
      <c r="AV1397" s="13" t="s">
        <v>81</v>
      </c>
      <c r="AW1397" s="13" t="s">
        <v>36</v>
      </c>
      <c r="AX1397" s="13" t="s">
        <v>74</v>
      </c>
      <c r="AY1397" s="221" t="s">
        <v>152</v>
      </c>
    </row>
    <row r="1398" spans="1:65" s="13" customFormat="1" ht="22.5">
      <c r="B1398" s="211"/>
      <c r="C1398" s="212"/>
      <c r="D1398" s="213" t="s">
        <v>161</v>
      </c>
      <c r="E1398" s="214" t="s">
        <v>21</v>
      </c>
      <c r="F1398" s="215" t="s">
        <v>2027</v>
      </c>
      <c r="G1398" s="212"/>
      <c r="H1398" s="214" t="s">
        <v>21</v>
      </c>
      <c r="I1398" s="216"/>
      <c r="J1398" s="212"/>
      <c r="K1398" s="212"/>
      <c r="L1398" s="217"/>
      <c r="M1398" s="218"/>
      <c r="N1398" s="219"/>
      <c r="O1398" s="219"/>
      <c r="P1398" s="219"/>
      <c r="Q1398" s="219"/>
      <c r="R1398" s="219"/>
      <c r="S1398" s="219"/>
      <c r="T1398" s="220"/>
      <c r="AT1398" s="221" t="s">
        <v>161</v>
      </c>
      <c r="AU1398" s="221" t="s">
        <v>83</v>
      </c>
      <c r="AV1398" s="13" t="s">
        <v>81</v>
      </c>
      <c r="AW1398" s="13" t="s">
        <v>36</v>
      </c>
      <c r="AX1398" s="13" t="s">
        <v>74</v>
      </c>
      <c r="AY1398" s="221" t="s">
        <v>152</v>
      </c>
    </row>
    <row r="1399" spans="1:65" s="13" customFormat="1" ht="22.5">
      <c r="B1399" s="211"/>
      <c r="C1399" s="212"/>
      <c r="D1399" s="213" t="s">
        <v>161</v>
      </c>
      <c r="E1399" s="214" t="s">
        <v>21</v>
      </c>
      <c r="F1399" s="215" t="s">
        <v>2028</v>
      </c>
      <c r="G1399" s="212"/>
      <c r="H1399" s="214" t="s">
        <v>21</v>
      </c>
      <c r="I1399" s="216"/>
      <c r="J1399" s="212"/>
      <c r="K1399" s="212"/>
      <c r="L1399" s="217"/>
      <c r="M1399" s="218"/>
      <c r="N1399" s="219"/>
      <c r="O1399" s="219"/>
      <c r="P1399" s="219"/>
      <c r="Q1399" s="219"/>
      <c r="R1399" s="219"/>
      <c r="S1399" s="219"/>
      <c r="T1399" s="220"/>
      <c r="AT1399" s="221" t="s">
        <v>161</v>
      </c>
      <c r="AU1399" s="221" t="s">
        <v>83</v>
      </c>
      <c r="AV1399" s="13" t="s">
        <v>81</v>
      </c>
      <c r="AW1399" s="13" t="s">
        <v>36</v>
      </c>
      <c r="AX1399" s="13" t="s">
        <v>74</v>
      </c>
      <c r="AY1399" s="221" t="s">
        <v>152</v>
      </c>
    </row>
    <row r="1400" spans="1:65" s="13" customFormat="1" ht="22.5">
      <c r="B1400" s="211"/>
      <c r="C1400" s="212"/>
      <c r="D1400" s="213" t="s">
        <v>161</v>
      </c>
      <c r="E1400" s="214" t="s">
        <v>21</v>
      </c>
      <c r="F1400" s="215" t="s">
        <v>2029</v>
      </c>
      <c r="G1400" s="212"/>
      <c r="H1400" s="214" t="s">
        <v>21</v>
      </c>
      <c r="I1400" s="216"/>
      <c r="J1400" s="212"/>
      <c r="K1400" s="212"/>
      <c r="L1400" s="217"/>
      <c r="M1400" s="218"/>
      <c r="N1400" s="219"/>
      <c r="O1400" s="219"/>
      <c r="P1400" s="219"/>
      <c r="Q1400" s="219"/>
      <c r="R1400" s="219"/>
      <c r="S1400" s="219"/>
      <c r="T1400" s="220"/>
      <c r="AT1400" s="221" t="s">
        <v>161</v>
      </c>
      <c r="AU1400" s="221" t="s">
        <v>83</v>
      </c>
      <c r="AV1400" s="13" t="s">
        <v>81</v>
      </c>
      <c r="AW1400" s="13" t="s">
        <v>36</v>
      </c>
      <c r="AX1400" s="13" t="s">
        <v>74</v>
      </c>
      <c r="AY1400" s="221" t="s">
        <v>152</v>
      </c>
    </row>
    <row r="1401" spans="1:65" s="13" customFormat="1" ht="22.5">
      <c r="B1401" s="211"/>
      <c r="C1401" s="212"/>
      <c r="D1401" s="213" t="s">
        <v>161</v>
      </c>
      <c r="E1401" s="214" t="s">
        <v>21</v>
      </c>
      <c r="F1401" s="215" t="s">
        <v>2030</v>
      </c>
      <c r="G1401" s="212"/>
      <c r="H1401" s="214" t="s">
        <v>21</v>
      </c>
      <c r="I1401" s="216"/>
      <c r="J1401" s="212"/>
      <c r="K1401" s="212"/>
      <c r="L1401" s="217"/>
      <c r="M1401" s="218"/>
      <c r="N1401" s="219"/>
      <c r="O1401" s="219"/>
      <c r="P1401" s="219"/>
      <c r="Q1401" s="219"/>
      <c r="R1401" s="219"/>
      <c r="S1401" s="219"/>
      <c r="T1401" s="220"/>
      <c r="AT1401" s="221" t="s">
        <v>161</v>
      </c>
      <c r="AU1401" s="221" t="s">
        <v>83</v>
      </c>
      <c r="AV1401" s="13" t="s">
        <v>81</v>
      </c>
      <c r="AW1401" s="13" t="s">
        <v>36</v>
      </c>
      <c r="AX1401" s="13" t="s">
        <v>74</v>
      </c>
      <c r="AY1401" s="221" t="s">
        <v>152</v>
      </c>
    </row>
    <row r="1402" spans="1:65" s="13" customFormat="1">
      <c r="B1402" s="211"/>
      <c r="C1402" s="212"/>
      <c r="D1402" s="213" t="s">
        <v>161</v>
      </c>
      <c r="E1402" s="214" t="s">
        <v>21</v>
      </c>
      <c r="F1402" s="215" t="s">
        <v>2031</v>
      </c>
      <c r="G1402" s="212"/>
      <c r="H1402" s="214" t="s">
        <v>21</v>
      </c>
      <c r="I1402" s="216"/>
      <c r="J1402" s="212"/>
      <c r="K1402" s="212"/>
      <c r="L1402" s="217"/>
      <c r="M1402" s="218"/>
      <c r="N1402" s="219"/>
      <c r="O1402" s="219"/>
      <c r="P1402" s="219"/>
      <c r="Q1402" s="219"/>
      <c r="R1402" s="219"/>
      <c r="S1402" s="219"/>
      <c r="T1402" s="220"/>
      <c r="AT1402" s="221" t="s">
        <v>161</v>
      </c>
      <c r="AU1402" s="221" t="s">
        <v>83</v>
      </c>
      <c r="AV1402" s="13" t="s">
        <v>81</v>
      </c>
      <c r="AW1402" s="13" t="s">
        <v>36</v>
      </c>
      <c r="AX1402" s="13" t="s">
        <v>74</v>
      </c>
      <c r="AY1402" s="221" t="s">
        <v>152</v>
      </c>
    </row>
    <row r="1403" spans="1:65" s="13" customFormat="1" ht="22.5">
      <c r="B1403" s="211"/>
      <c r="C1403" s="212"/>
      <c r="D1403" s="213" t="s">
        <v>161</v>
      </c>
      <c r="E1403" s="214" t="s">
        <v>21</v>
      </c>
      <c r="F1403" s="215" t="s">
        <v>2032</v>
      </c>
      <c r="G1403" s="212"/>
      <c r="H1403" s="214" t="s">
        <v>21</v>
      </c>
      <c r="I1403" s="216"/>
      <c r="J1403" s="212"/>
      <c r="K1403" s="212"/>
      <c r="L1403" s="217"/>
      <c r="M1403" s="218"/>
      <c r="N1403" s="219"/>
      <c r="O1403" s="219"/>
      <c r="P1403" s="219"/>
      <c r="Q1403" s="219"/>
      <c r="R1403" s="219"/>
      <c r="S1403" s="219"/>
      <c r="T1403" s="220"/>
      <c r="AT1403" s="221" t="s">
        <v>161</v>
      </c>
      <c r="AU1403" s="221" t="s">
        <v>83</v>
      </c>
      <c r="AV1403" s="13" t="s">
        <v>81</v>
      </c>
      <c r="AW1403" s="13" t="s">
        <v>36</v>
      </c>
      <c r="AX1403" s="13" t="s">
        <v>74</v>
      </c>
      <c r="AY1403" s="221" t="s">
        <v>152</v>
      </c>
    </row>
    <row r="1404" spans="1:65" s="13" customFormat="1" ht="22.5">
      <c r="B1404" s="211"/>
      <c r="C1404" s="212"/>
      <c r="D1404" s="213" t="s">
        <v>161</v>
      </c>
      <c r="E1404" s="214" t="s">
        <v>21</v>
      </c>
      <c r="F1404" s="215" t="s">
        <v>2033</v>
      </c>
      <c r="G1404" s="212"/>
      <c r="H1404" s="214" t="s">
        <v>21</v>
      </c>
      <c r="I1404" s="216"/>
      <c r="J1404" s="212"/>
      <c r="K1404" s="212"/>
      <c r="L1404" s="217"/>
      <c r="M1404" s="218"/>
      <c r="N1404" s="219"/>
      <c r="O1404" s="219"/>
      <c r="P1404" s="219"/>
      <c r="Q1404" s="219"/>
      <c r="R1404" s="219"/>
      <c r="S1404" s="219"/>
      <c r="T1404" s="220"/>
      <c r="AT1404" s="221" t="s">
        <v>161</v>
      </c>
      <c r="AU1404" s="221" t="s">
        <v>83</v>
      </c>
      <c r="AV1404" s="13" t="s">
        <v>81</v>
      </c>
      <c r="AW1404" s="13" t="s">
        <v>36</v>
      </c>
      <c r="AX1404" s="13" t="s">
        <v>74</v>
      </c>
      <c r="AY1404" s="221" t="s">
        <v>152</v>
      </c>
    </row>
    <row r="1405" spans="1:65" s="2" customFormat="1" ht="24" customHeight="1">
      <c r="A1405" s="37"/>
      <c r="B1405" s="38"/>
      <c r="C1405" s="198" t="s">
        <v>2034</v>
      </c>
      <c r="D1405" s="198" t="s">
        <v>154</v>
      </c>
      <c r="E1405" s="199" t="s">
        <v>2035</v>
      </c>
      <c r="F1405" s="200" t="s">
        <v>2036</v>
      </c>
      <c r="G1405" s="201" t="s">
        <v>1433</v>
      </c>
      <c r="H1405" s="202">
        <v>12.8</v>
      </c>
      <c r="I1405" s="203"/>
      <c r="J1405" s="204">
        <f>ROUND(I1405*H1405,2)</f>
        <v>0</v>
      </c>
      <c r="K1405" s="200" t="s">
        <v>158</v>
      </c>
      <c r="L1405" s="42"/>
      <c r="M1405" s="205" t="s">
        <v>21</v>
      </c>
      <c r="N1405" s="206" t="s">
        <v>45</v>
      </c>
      <c r="O1405" s="68"/>
      <c r="P1405" s="207">
        <f>O1405*H1405</f>
        <v>0</v>
      </c>
      <c r="Q1405" s="207">
        <v>6.9999999999999994E-5</v>
      </c>
      <c r="R1405" s="207">
        <f>Q1405*H1405</f>
        <v>8.9599999999999999E-4</v>
      </c>
      <c r="S1405" s="207">
        <v>0</v>
      </c>
      <c r="T1405" s="208">
        <f>S1405*H1405</f>
        <v>0</v>
      </c>
      <c r="U1405" s="37"/>
      <c r="V1405" s="37"/>
      <c r="W1405" s="37"/>
      <c r="X1405" s="37"/>
      <c r="Y1405" s="37"/>
      <c r="Z1405" s="37"/>
      <c r="AA1405" s="37"/>
      <c r="AB1405" s="37"/>
      <c r="AC1405" s="37"/>
      <c r="AD1405" s="37"/>
      <c r="AE1405" s="37"/>
      <c r="AR1405" s="209" t="s">
        <v>259</v>
      </c>
      <c r="AT1405" s="209" t="s">
        <v>154</v>
      </c>
      <c r="AU1405" s="209" t="s">
        <v>83</v>
      </c>
      <c r="AY1405" s="19" t="s">
        <v>152</v>
      </c>
      <c r="BE1405" s="210">
        <f>IF(N1405="základní",J1405,0)</f>
        <v>0</v>
      </c>
      <c r="BF1405" s="210">
        <f>IF(N1405="snížená",J1405,0)</f>
        <v>0</v>
      </c>
      <c r="BG1405" s="210">
        <f>IF(N1405="zákl. přenesená",J1405,0)</f>
        <v>0</v>
      </c>
      <c r="BH1405" s="210">
        <f>IF(N1405="sníž. přenesená",J1405,0)</f>
        <v>0</v>
      </c>
      <c r="BI1405" s="210">
        <f>IF(N1405="nulová",J1405,0)</f>
        <v>0</v>
      </c>
      <c r="BJ1405" s="19" t="s">
        <v>81</v>
      </c>
      <c r="BK1405" s="210">
        <f>ROUND(I1405*H1405,2)</f>
        <v>0</v>
      </c>
      <c r="BL1405" s="19" t="s">
        <v>259</v>
      </c>
      <c r="BM1405" s="209" t="s">
        <v>2037</v>
      </c>
    </row>
    <row r="1406" spans="1:65" s="13" customFormat="1">
      <c r="B1406" s="211"/>
      <c r="C1406" s="212"/>
      <c r="D1406" s="213" t="s">
        <v>161</v>
      </c>
      <c r="E1406" s="214" t="s">
        <v>21</v>
      </c>
      <c r="F1406" s="215" t="s">
        <v>2038</v>
      </c>
      <c r="G1406" s="212"/>
      <c r="H1406" s="214" t="s">
        <v>21</v>
      </c>
      <c r="I1406" s="216"/>
      <c r="J1406" s="212"/>
      <c r="K1406" s="212"/>
      <c r="L1406" s="217"/>
      <c r="M1406" s="218"/>
      <c r="N1406" s="219"/>
      <c r="O1406" s="219"/>
      <c r="P1406" s="219"/>
      <c r="Q1406" s="219"/>
      <c r="R1406" s="219"/>
      <c r="S1406" s="219"/>
      <c r="T1406" s="220"/>
      <c r="AT1406" s="221" t="s">
        <v>161</v>
      </c>
      <c r="AU1406" s="221" t="s">
        <v>83</v>
      </c>
      <c r="AV1406" s="13" t="s">
        <v>81</v>
      </c>
      <c r="AW1406" s="13" t="s">
        <v>36</v>
      </c>
      <c r="AX1406" s="13" t="s">
        <v>74</v>
      </c>
      <c r="AY1406" s="221" t="s">
        <v>152</v>
      </c>
    </row>
    <row r="1407" spans="1:65" s="14" customFormat="1">
      <c r="B1407" s="222"/>
      <c r="C1407" s="223"/>
      <c r="D1407" s="213" t="s">
        <v>161</v>
      </c>
      <c r="E1407" s="224" t="s">
        <v>21</v>
      </c>
      <c r="F1407" s="225" t="s">
        <v>2039</v>
      </c>
      <c r="G1407" s="223"/>
      <c r="H1407" s="226">
        <v>12.8</v>
      </c>
      <c r="I1407" s="227"/>
      <c r="J1407" s="223"/>
      <c r="K1407" s="223"/>
      <c r="L1407" s="228"/>
      <c r="M1407" s="229"/>
      <c r="N1407" s="230"/>
      <c r="O1407" s="230"/>
      <c r="P1407" s="230"/>
      <c r="Q1407" s="230"/>
      <c r="R1407" s="230"/>
      <c r="S1407" s="230"/>
      <c r="T1407" s="231"/>
      <c r="AT1407" s="232" t="s">
        <v>161</v>
      </c>
      <c r="AU1407" s="232" t="s">
        <v>83</v>
      </c>
      <c r="AV1407" s="14" t="s">
        <v>83</v>
      </c>
      <c r="AW1407" s="14" t="s">
        <v>36</v>
      </c>
      <c r="AX1407" s="14" t="s">
        <v>81</v>
      </c>
      <c r="AY1407" s="232" t="s">
        <v>152</v>
      </c>
    </row>
    <row r="1408" spans="1:65" s="2" customFormat="1" ht="48" customHeight="1">
      <c r="A1408" s="37"/>
      <c r="B1408" s="38"/>
      <c r="C1408" s="244" t="s">
        <v>2040</v>
      </c>
      <c r="D1408" s="244" t="s">
        <v>365</v>
      </c>
      <c r="E1408" s="245" t="s">
        <v>2041</v>
      </c>
      <c r="F1408" s="246" t="s">
        <v>2042</v>
      </c>
      <c r="G1408" s="247" t="s">
        <v>212</v>
      </c>
      <c r="H1408" s="248">
        <v>27</v>
      </c>
      <c r="I1408" s="249"/>
      <c r="J1408" s="250">
        <f>ROUND(I1408*H1408,2)</f>
        <v>0</v>
      </c>
      <c r="K1408" s="246" t="s">
        <v>272</v>
      </c>
      <c r="L1408" s="251"/>
      <c r="M1408" s="252" t="s">
        <v>21</v>
      </c>
      <c r="N1408" s="253" t="s">
        <v>45</v>
      </c>
      <c r="O1408" s="68"/>
      <c r="P1408" s="207">
        <f>O1408*H1408</f>
        <v>0</v>
      </c>
      <c r="Q1408" s="207">
        <v>4.0000000000000002E-4</v>
      </c>
      <c r="R1408" s="207">
        <f>Q1408*H1408</f>
        <v>1.0800000000000001E-2</v>
      </c>
      <c r="S1408" s="207">
        <v>0</v>
      </c>
      <c r="T1408" s="208">
        <f>S1408*H1408</f>
        <v>0</v>
      </c>
      <c r="U1408" s="37"/>
      <c r="V1408" s="37"/>
      <c r="W1408" s="37"/>
      <c r="X1408" s="37"/>
      <c r="Y1408" s="37"/>
      <c r="Z1408" s="37"/>
      <c r="AA1408" s="37"/>
      <c r="AB1408" s="37"/>
      <c r="AC1408" s="37"/>
      <c r="AD1408" s="37"/>
      <c r="AE1408" s="37"/>
      <c r="AR1408" s="209" t="s">
        <v>353</v>
      </c>
      <c r="AT1408" s="209" t="s">
        <v>365</v>
      </c>
      <c r="AU1408" s="209" t="s">
        <v>83</v>
      </c>
      <c r="AY1408" s="19" t="s">
        <v>152</v>
      </c>
      <c r="BE1408" s="210">
        <f>IF(N1408="základní",J1408,0)</f>
        <v>0</v>
      </c>
      <c r="BF1408" s="210">
        <f>IF(N1408="snížená",J1408,0)</f>
        <v>0</v>
      </c>
      <c r="BG1408" s="210">
        <f>IF(N1408="zákl. přenesená",J1408,0)</f>
        <v>0</v>
      </c>
      <c r="BH1408" s="210">
        <f>IF(N1408="sníž. přenesená",J1408,0)</f>
        <v>0</v>
      </c>
      <c r="BI1408" s="210">
        <f>IF(N1408="nulová",J1408,0)</f>
        <v>0</v>
      </c>
      <c r="BJ1408" s="19" t="s">
        <v>81</v>
      </c>
      <c r="BK1408" s="210">
        <f>ROUND(I1408*H1408,2)</f>
        <v>0</v>
      </c>
      <c r="BL1408" s="19" t="s">
        <v>259</v>
      </c>
      <c r="BM1408" s="209" t="s">
        <v>2043</v>
      </c>
    </row>
    <row r="1409" spans="1:65" s="14" customFormat="1">
      <c r="B1409" s="222"/>
      <c r="C1409" s="223"/>
      <c r="D1409" s="213" t="s">
        <v>161</v>
      </c>
      <c r="E1409" s="224" t="s">
        <v>21</v>
      </c>
      <c r="F1409" s="225" t="s">
        <v>2044</v>
      </c>
      <c r="G1409" s="223"/>
      <c r="H1409" s="226">
        <v>27</v>
      </c>
      <c r="I1409" s="227"/>
      <c r="J1409" s="223"/>
      <c r="K1409" s="223"/>
      <c r="L1409" s="228"/>
      <c r="M1409" s="229"/>
      <c r="N1409" s="230"/>
      <c r="O1409" s="230"/>
      <c r="P1409" s="230"/>
      <c r="Q1409" s="230"/>
      <c r="R1409" s="230"/>
      <c r="S1409" s="230"/>
      <c r="T1409" s="231"/>
      <c r="AT1409" s="232" t="s">
        <v>161</v>
      </c>
      <c r="AU1409" s="232" t="s">
        <v>83</v>
      </c>
      <c r="AV1409" s="14" t="s">
        <v>83</v>
      </c>
      <c r="AW1409" s="14" t="s">
        <v>36</v>
      </c>
      <c r="AX1409" s="14" t="s">
        <v>81</v>
      </c>
      <c r="AY1409" s="232" t="s">
        <v>152</v>
      </c>
    </row>
    <row r="1410" spans="1:65" s="2" customFormat="1" ht="48" customHeight="1">
      <c r="A1410" s="37"/>
      <c r="B1410" s="38"/>
      <c r="C1410" s="244" t="s">
        <v>2045</v>
      </c>
      <c r="D1410" s="244" t="s">
        <v>365</v>
      </c>
      <c r="E1410" s="245" t="s">
        <v>2046</v>
      </c>
      <c r="F1410" s="246" t="s">
        <v>2042</v>
      </c>
      <c r="G1410" s="247" t="s">
        <v>212</v>
      </c>
      <c r="H1410" s="248">
        <v>5</v>
      </c>
      <c r="I1410" s="249"/>
      <c r="J1410" s="250">
        <f>ROUND(I1410*H1410,2)</f>
        <v>0</v>
      </c>
      <c r="K1410" s="246" t="s">
        <v>272</v>
      </c>
      <c r="L1410" s="251"/>
      <c r="M1410" s="252" t="s">
        <v>21</v>
      </c>
      <c r="N1410" s="253" t="s">
        <v>45</v>
      </c>
      <c r="O1410" s="68"/>
      <c r="P1410" s="207">
        <f>O1410*H1410</f>
        <v>0</v>
      </c>
      <c r="Q1410" s="207">
        <v>4.0000000000000002E-4</v>
      </c>
      <c r="R1410" s="207">
        <f>Q1410*H1410</f>
        <v>2E-3</v>
      </c>
      <c r="S1410" s="207">
        <v>0</v>
      </c>
      <c r="T1410" s="208">
        <f>S1410*H1410</f>
        <v>0</v>
      </c>
      <c r="U1410" s="37"/>
      <c r="V1410" s="37"/>
      <c r="W1410" s="37"/>
      <c r="X1410" s="37"/>
      <c r="Y1410" s="37"/>
      <c r="Z1410" s="37"/>
      <c r="AA1410" s="37"/>
      <c r="AB1410" s="37"/>
      <c r="AC1410" s="37"/>
      <c r="AD1410" s="37"/>
      <c r="AE1410" s="37"/>
      <c r="AR1410" s="209" t="s">
        <v>353</v>
      </c>
      <c r="AT1410" s="209" t="s">
        <v>365</v>
      </c>
      <c r="AU1410" s="209" t="s">
        <v>83</v>
      </c>
      <c r="AY1410" s="19" t="s">
        <v>152</v>
      </c>
      <c r="BE1410" s="210">
        <f>IF(N1410="základní",J1410,0)</f>
        <v>0</v>
      </c>
      <c r="BF1410" s="210">
        <f>IF(N1410="snížená",J1410,0)</f>
        <v>0</v>
      </c>
      <c r="BG1410" s="210">
        <f>IF(N1410="zákl. přenesená",J1410,0)</f>
        <v>0</v>
      </c>
      <c r="BH1410" s="210">
        <f>IF(N1410="sníž. přenesená",J1410,0)</f>
        <v>0</v>
      </c>
      <c r="BI1410" s="210">
        <f>IF(N1410="nulová",J1410,0)</f>
        <v>0</v>
      </c>
      <c r="BJ1410" s="19" t="s">
        <v>81</v>
      </c>
      <c r="BK1410" s="210">
        <f>ROUND(I1410*H1410,2)</f>
        <v>0</v>
      </c>
      <c r="BL1410" s="19" t="s">
        <v>259</v>
      </c>
      <c r="BM1410" s="209" t="s">
        <v>2047</v>
      </c>
    </row>
    <row r="1411" spans="1:65" s="14" customFormat="1">
      <c r="B1411" s="222"/>
      <c r="C1411" s="223"/>
      <c r="D1411" s="213" t="s">
        <v>161</v>
      </c>
      <c r="E1411" s="224" t="s">
        <v>21</v>
      </c>
      <c r="F1411" s="225" t="s">
        <v>2048</v>
      </c>
      <c r="G1411" s="223"/>
      <c r="H1411" s="226">
        <v>5</v>
      </c>
      <c r="I1411" s="227"/>
      <c r="J1411" s="223"/>
      <c r="K1411" s="223"/>
      <c r="L1411" s="228"/>
      <c r="M1411" s="229"/>
      <c r="N1411" s="230"/>
      <c r="O1411" s="230"/>
      <c r="P1411" s="230"/>
      <c r="Q1411" s="230"/>
      <c r="R1411" s="230"/>
      <c r="S1411" s="230"/>
      <c r="T1411" s="231"/>
      <c r="AT1411" s="232" t="s">
        <v>161</v>
      </c>
      <c r="AU1411" s="232" t="s">
        <v>83</v>
      </c>
      <c r="AV1411" s="14" t="s">
        <v>83</v>
      </c>
      <c r="AW1411" s="14" t="s">
        <v>36</v>
      </c>
      <c r="AX1411" s="14" t="s">
        <v>81</v>
      </c>
      <c r="AY1411" s="232" t="s">
        <v>152</v>
      </c>
    </row>
    <row r="1412" spans="1:65" s="2" customFormat="1" ht="24" customHeight="1">
      <c r="A1412" s="37"/>
      <c r="B1412" s="38"/>
      <c r="C1412" s="198" t="s">
        <v>2049</v>
      </c>
      <c r="D1412" s="198" t="s">
        <v>154</v>
      </c>
      <c r="E1412" s="199" t="s">
        <v>2050</v>
      </c>
      <c r="F1412" s="200" t="s">
        <v>2051</v>
      </c>
      <c r="G1412" s="201" t="s">
        <v>1433</v>
      </c>
      <c r="H1412" s="202">
        <v>359.83699999999999</v>
      </c>
      <c r="I1412" s="203"/>
      <c r="J1412" s="204">
        <f>ROUND(I1412*H1412,2)</f>
        <v>0</v>
      </c>
      <c r="K1412" s="200" t="s">
        <v>158</v>
      </c>
      <c r="L1412" s="42"/>
      <c r="M1412" s="205" t="s">
        <v>21</v>
      </c>
      <c r="N1412" s="206" t="s">
        <v>45</v>
      </c>
      <c r="O1412" s="68"/>
      <c r="P1412" s="207">
        <f>O1412*H1412</f>
        <v>0</v>
      </c>
      <c r="Q1412" s="207">
        <v>6.0000000000000002E-5</v>
      </c>
      <c r="R1412" s="207">
        <f>Q1412*H1412</f>
        <v>2.159022E-2</v>
      </c>
      <c r="S1412" s="207">
        <v>0</v>
      </c>
      <c r="T1412" s="208">
        <f>S1412*H1412</f>
        <v>0</v>
      </c>
      <c r="U1412" s="37"/>
      <c r="V1412" s="37"/>
      <c r="W1412" s="37"/>
      <c r="X1412" s="37"/>
      <c r="Y1412" s="37"/>
      <c r="Z1412" s="37"/>
      <c r="AA1412" s="37"/>
      <c r="AB1412" s="37"/>
      <c r="AC1412" s="37"/>
      <c r="AD1412" s="37"/>
      <c r="AE1412" s="37"/>
      <c r="AR1412" s="209" t="s">
        <v>259</v>
      </c>
      <c r="AT1412" s="209" t="s">
        <v>154</v>
      </c>
      <c r="AU1412" s="209" t="s">
        <v>83</v>
      </c>
      <c r="AY1412" s="19" t="s">
        <v>152</v>
      </c>
      <c r="BE1412" s="210">
        <f>IF(N1412="základní",J1412,0)</f>
        <v>0</v>
      </c>
      <c r="BF1412" s="210">
        <f>IF(N1412="snížená",J1412,0)</f>
        <v>0</v>
      </c>
      <c r="BG1412" s="210">
        <f>IF(N1412="zákl. přenesená",J1412,0)</f>
        <v>0</v>
      </c>
      <c r="BH1412" s="210">
        <f>IF(N1412="sníž. přenesená",J1412,0)</f>
        <v>0</v>
      </c>
      <c r="BI1412" s="210">
        <f>IF(N1412="nulová",J1412,0)</f>
        <v>0</v>
      </c>
      <c r="BJ1412" s="19" t="s">
        <v>81</v>
      </c>
      <c r="BK1412" s="210">
        <f>ROUND(I1412*H1412,2)</f>
        <v>0</v>
      </c>
      <c r="BL1412" s="19" t="s">
        <v>259</v>
      </c>
      <c r="BM1412" s="209" t="s">
        <v>2052</v>
      </c>
    </row>
    <row r="1413" spans="1:65" s="13" customFormat="1">
      <c r="B1413" s="211"/>
      <c r="C1413" s="212"/>
      <c r="D1413" s="213" t="s">
        <v>161</v>
      </c>
      <c r="E1413" s="214" t="s">
        <v>21</v>
      </c>
      <c r="F1413" s="215" t="s">
        <v>1092</v>
      </c>
      <c r="G1413" s="212"/>
      <c r="H1413" s="214" t="s">
        <v>21</v>
      </c>
      <c r="I1413" s="216"/>
      <c r="J1413" s="212"/>
      <c r="K1413" s="212"/>
      <c r="L1413" s="217"/>
      <c r="M1413" s="218"/>
      <c r="N1413" s="219"/>
      <c r="O1413" s="219"/>
      <c r="P1413" s="219"/>
      <c r="Q1413" s="219"/>
      <c r="R1413" s="219"/>
      <c r="S1413" s="219"/>
      <c r="T1413" s="220"/>
      <c r="AT1413" s="221" t="s">
        <v>161</v>
      </c>
      <c r="AU1413" s="221" t="s">
        <v>83</v>
      </c>
      <c r="AV1413" s="13" t="s">
        <v>81</v>
      </c>
      <c r="AW1413" s="13" t="s">
        <v>36</v>
      </c>
      <c r="AX1413" s="13" t="s">
        <v>74</v>
      </c>
      <c r="AY1413" s="221" t="s">
        <v>152</v>
      </c>
    </row>
    <row r="1414" spans="1:65" s="13" customFormat="1">
      <c r="B1414" s="211"/>
      <c r="C1414" s="212"/>
      <c r="D1414" s="213" t="s">
        <v>161</v>
      </c>
      <c r="E1414" s="214" t="s">
        <v>21</v>
      </c>
      <c r="F1414" s="215" t="s">
        <v>2053</v>
      </c>
      <c r="G1414" s="212"/>
      <c r="H1414" s="214" t="s">
        <v>21</v>
      </c>
      <c r="I1414" s="216"/>
      <c r="J1414" s="212"/>
      <c r="K1414" s="212"/>
      <c r="L1414" s="217"/>
      <c r="M1414" s="218"/>
      <c r="N1414" s="219"/>
      <c r="O1414" s="219"/>
      <c r="P1414" s="219"/>
      <c r="Q1414" s="219"/>
      <c r="R1414" s="219"/>
      <c r="S1414" s="219"/>
      <c r="T1414" s="220"/>
      <c r="AT1414" s="221" t="s">
        <v>161</v>
      </c>
      <c r="AU1414" s="221" t="s">
        <v>83</v>
      </c>
      <c r="AV1414" s="13" t="s">
        <v>81</v>
      </c>
      <c r="AW1414" s="13" t="s">
        <v>36</v>
      </c>
      <c r="AX1414" s="13" t="s">
        <v>74</v>
      </c>
      <c r="AY1414" s="221" t="s">
        <v>152</v>
      </c>
    </row>
    <row r="1415" spans="1:65" s="14" customFormat="1">
      <c r="B1415" s="222"/>
      <c r="C1415" s="223"/>
      <c r="D1415" s="213" t="s">
        <v>161</v>
      </c>
      <c r="E1415" s="224" t="s">
        <v>21</v>
      </c>
      <c r="F1415" s="225" t="s">
        <v>2054</v>
      </c>
      <c r="G1415" s="223"/>
      <c r="H1415" s="226">
        <v>10.872</v>
      </c>
      <c r="I1415" s="227"/>
      <c r="J1415" s="223"/>
      <c r="K1415" s="223"/>
      <c r="L1415" s="228"/>
      <c r="M1415" s="229"/>
      <c r="N1415" s="230"/>
      <c r="O1415" s="230"/>
      <c r="P1415" s="230"/>
      <c r="Q1415" s="230"/>
      <c r="R1415" s="230"/>
      <c r="S1415" s="230"/>
      <c r="T1415" s="231"/>
      <c r="AT1415" s="232" t="s">
        <v>161</v>
      </c>
      <c r="AU1415" s="232" t="s">
        <v>83</v>
      </c>
      <c r="AV1415" s="14" t="s">
        <v>83</v>
      </c>
      <c r="AW1415" s="14" t="s">
        <v>36</v>
      </c>
      <c r="AX1415" s="14" t="s">
        <v>74</v>
      </c>
      <c r="AY1415" s="232" t="s">
        <v>152</v>
      </c>
    </row>
    <row r="1416" spans="1:65" s="14" customFormat="1">
      <c r="B1416" s="222"/>
      <c r="C1416" s="223"/>
      <c r="D1416" s="213" t="s">
        <v>161</v>
      </c>
      <c r="E1416" s="224" t="s">
        <v>21</v>
      </c>
      <c r="F1416" s="225" t="s">
        <v>2055</v>
      </c>
      <c r="G1416" s="223"/>
      <c r="H1416" s="226">
        <v>233.55199999999999</v>
      </c>
      <c r="I1416" s="227"/>
      <c r="J1416" s="223"/>
      <c r="K1416" s="223"/>
      <c r="L1416" s="228"/>
      <c r="M1416" s="229"/>
      <c r="N1416" s="230"/>
      <c r="O1416" s="230"/>
      <c r="P1416" s="230"/>
      <c r="Q1416" s="230"/>
      <c r="R1416" s="230"/>
      <c r="S1416" s="230"/>
      <c r="T1416" s="231"/>
      <c r="AT1416" s="232" t="s">
        <v>161</v>
      </c>
      <c r="AU1416" s="232" t="s">
        <v>83</v>
      </c>
      <c r="AV1416" s="14" t="s">
        <v>83</v>
      </c>
      <c r="AW1416" s="14" t="s">
        <v>36</v>
      </c>
      <c r="AX1416" s="14" t="s">
        <v>74</v>
      </c>
      <c r="AY1416" s="232" t="s">
        <v>152</v>
      </c>
    </row>
    <row r="1417" spans="1:65" s="14" customFormat="1" ht="22.5">
      <c r="B1417" s="222"/>
      <c r="C1417" s="223"/>
      <c r="D1417" s="213" t="s">
        <v>161</v>
      </c>
      <c r="E1417" s="224" t="s">
        <v>21</v>
      </c>
      <c r="F1417" s="225" t="s">
        <v>2056</v>
      </c>
      <c r="G1417" s="223"/>
      <c r="H1417" s="226">
        <v>70.463999999999999</v>
      </c>
      <c r="I1417" s="227"/>
      <c r="J1417" s="223"/>
      <c r="K1417" s="223"/>
      <c r="L1417" s="228"/>
      <c r="M1417" s="229"/>
      <c r="N1417" s="230"/>
      <c r="O1417" s="230"/>
      <c r="P1417" s="230"/>
      <c r="Q1417" s="230"/>
      <c r="R1417" s="230"/>
      <c r="S1417" s="230"/>
      <c r="T1417" s="231"/>
      <c r="AT1417" s="232" t="s">
        <v>161</v>
      </c>
      <c r="AU1417" s="232" t="s">
        <v>83</v>
      </c>
      <c r="AV1417" s="14" t="s">
        <v>83</v>
      </c>
      <c r="AW1417" s="14" t="s">
        <v>36</v>
      </c>
      <c r="AX1417" s="14" t="s">
        <v>74</v>
      </c>
      <c r="AY1417" s="232" t="s">
        <v>152</v>
      </c>
    </row>
    <row r="1418" spans="1:65" s="14" customFormat="1" ht="22.5">
      <c r="B1418" s="222"/>
      <c r="C1418" s="223"/>
      <c r="D1418" s="213" t="s">
        <v>161</v>
      </c>
      <c r="E1418" s="224" t="s">
        <v>21</v>
      </c>
      <c r="F1418" s="225" t="s">
        <v>2057</v>
      </c>
      <c r="G1418" s="223"/>
      <c r="H1418" s="226">
        <v>14.112</v>
      </c>
      <c r="I1418" s="227"/>
      <c r="J1418" s="223"/>
      <c r="K1418" s="223"/>
      <c r="L1418" s="228"/>
      <c r="M1418" s="229"/>
      <c r="N1418" s="230"/>
      <c r="O1418" s="230"/>
      <c r="P1418" s="230"/>
      <c r="Q1418" s="230"/>
      <c r="R1418" s="230"/>
      <c r="S1418" s="230"/>
      <c r="T1418" s="231"/>
      <c r="AT1418" s="232" t="s">
        <v>161</v>
      </c>
      <c r="AU1418" s="232" t="s">
        <v>83</v>
      </c>
      <c r="AV1418" s="14" t="s">
        <v>83</v>
      </c>
      <c r="AW1418" s="14" t="s">
        <v>36</v>
      </c>
      <c r="AX1418" s="14" t="s">
        <v>74</v>
      </c>
      <c r="AY1418" s="232" t="s">
        <v>152</v>
      </c>
    </row>
    <row r="1419" spans="1:65" s="13" customFormat="1">
      <c r="B1419" s="211"/>
      <c r="C1419" s="212"/>
      <c r="D1419" s="213" t="s">
        <v>161</v>
      </c>
      <c r="E1419" s="214" t="s">
        <v>21</v>
      </c>
      <c r="F1419" s="215" t="s">
        <v>2058</v>
      </c>
      <c r="G1419" s="212"/>
      <c r="H1419" s="214" t="s">
        <v>21</v>
      </c>
      <c r="I1419" s="216"/>
      <c r="J1419" s="212"/>
      <c r="K1419" s="212"/>
      <c r="L1419" s="217"/>
      <c r="M1419" s="218"/>
      <c r="N1419" s="219"/>
      <c r="O1419" s="219"/>
      <c r="P1419" s="219"/>
      <c r="Q1419" s="219"/>
      <c r="R1419" s="219"/>
      <c r="S1419" s="219"/>
      <c r="T1419" s="220"/>
      <c r="AT1419" s="221" t="s">
        <v>161</v>
      </c>
      <c r="AU1419" s="221" t="s">
        <v>83</v>
      </c>
      <c r="AV1419" s="13" t="s">
        <v>81</v>
      </c>
      <c r="AW1419" s="13" t="s">
        <v>36</v>
      </c>
      <c r="AX1419" s="13" t="s">
        <v>74</v>
      </c>
      <c r="AY1419" s="221" t="s">
        <v>152</v>
      </c>
    </row>
    <row r="1420" spans="1:65" s="14" customFormat="1">
      <c r="B1420" s="222"/>
      <c r="C1420" s="223"/>
      <c r="D1420" s="213" t="s">
        <v>161</v>
      </c>
      <c r="E1420" s="224" t="s">
        <v>21</v>
      </c>
      <c r="F1420" s="225" t="s">
        <v>2059</v>
      </c>
      <c r="G1420" s="223"/>
      <c r="H1420" s="226">
        <v>7.4249999999999998</v>
      </c>
      <c r="I1420" s="227"/>
      <c r="J1420" s="223"/>
      <c r="K1420" s="223"/>
      <c r="L1420" s="228"/>
      <c r="M1420" s="229"/>
      <c r="N1420" s="230"/>
      <c r="O1420" s="230"/>
      <c r="P1420" s="230"/>
      <c r="Q1420" s="230"/>
      <c r="R1420" s="230"/>
      <c r="S1420" s="230"/>
      <c r="T1420" s="231"/>
      <c r="AT1420" s="232" t="s">
        <v>161</v>
      </c>
      <c r="AU1420" s="232" t="s">
        <v>83</v>
      </c>
      <c r="AV1420" s="14" t="s">
        <v>83</v>
      </c>
      <c r="AW1420" s="14" t="s">
        <v>36</v>
      </c>
      <c r="AX1420" s="14" t="s">
        <v>74</v>
      </c>
      <c r="AY1420" s="232" t="s">
        <v>152</v>
      </c>
    </row>
    <row r="1421" spans="1:65" s="14" customFormat="1">
      <c r="B1421" s="222"/>
      <c r="C1421" s="223"/>
      <c r="D1421" s="213" t="s">
        <v>161</v>
      </c>
      <c r="E1421" s="224" t="s">
        <v>21</v>
      </c>
      <c r="F1421" s="225" t="s">
        <v>2060</v>
      </c>
      <c r="G1421" s="223"/>
      <c r="H1421" s="226">
        <v>10.692</v>
      </c>
      <c r="I1421" s="227"/>
      <c r="J1421" s="223"/>
      <c r="K1421" s="223"/>
      <c r="L1421" s="228"/>
      <c r="M1421" s="229"/>
      <c r="N1421" s="230"/>
      <c r="O1421" s="230"/>
      <c r="P1421" s="230"/>
      <c r="Q1421" s="230"/>
      <c r="R1421" s="230"/>
      <c r="S1421" s="230"/>
      <c r="T1421" s="231"/>
      <c r="AT1421" s="232" t="s">
        <v>161</v>
      </c>
      <c r="AU1421" s="232" t="s">
        <v>83</v>
      </c>
      <c r="AV1421" s="14" t="s">
        <v>83</v>
      </c>
      <c r="AW1421" s="14" t="s">
        <v>36</v>
      </c>
      <c r="AX1421" s="14" t="s">
        <v>74</v>
      </c>
      <c r="AY1421" s="232" t="s">
        <v>152</v>
      </c>
    </row>
    <row r="1422" spans="1:65" s="14" customFormat="1">
      <c r="B1422" s="222"/>
      <c r="C1422" s="223"/>
      <c r="D1422" s="213" t="s">
        <v>161</v>
      </c>
      <c r="E1422" s="224" t="s">
        <v>21</v>
      </c>
      <c r="F1422" s="225" t="s">
        <v>2061</v>
      </c>
      <c r="G1422" s="223"/>
      <c r="H1422" s="226">
        <v>12.72</v>
      </c>
      <c r="I1422" s="227"/>
      <c r="J1422" s="223"/>
      <c r="K1422" s="223"/>
      <c r="L1422" s="228"/>
      <c r="M1422" s="229"/>
      <c r="N1422" s="230"/>
      <c r="O1422" s="230"/>
      <c r="P1422" s="230"/>
      <c r="Q1422" s="230"/>
      <c r="R1422" s="230"/>
      <c r="S1422" s="230"/>
      <c r="T1422" s="231"/>
      <c r="AT1422" s="232" t="s">
        <v>161</v>
      </c>
      <c r="AU1422" s="232" t="s">
        <v>83</v>
      </c>
      <c r="AV1422" s="14" t="s">
        <v>83</v>
      </c>
      <c r="AW1422" s="14" t="s">
        <v>36</v>
      </c>
      <c r="AX1422" s="14" t="s">
        <v>74</v>
      </c>
      <c r="AY1422" s="232" t="s">
        <v>152</v>
      </c>
    </row>
    <row r="1423" spans="1:65" s="15" customFormat="1">
      <c r="B1423" s="233"/>
      <c r="C1423" s="234"/>
      <c r="D1423" s="213" t="s">
        <v>161</v>
      </c>
      <c r="E1423" s="235" t="s">
        <v>21</v>
      </c>
      <c r="F1423" s="236" t="s">
        <v>184</v>
      </c>
      <c r="G1423" s="234"/>
      <c r="H1423" s="237">
        <v>359.83700000000005</v>
      </c>
      <c r="I1423" s="238"/>
      <c r="J1423" s="234"/>
      <c r="K1423" s="234"/>
      <c r="L1423" s="239"/>
      <c r="M1423" s="240"/>
      <c r="N1423" s="241"/>
      <c r="O1423" s="241"/>
      <c r="P1423" s="241"/>
      <c r="Q1423" s="241"/>
      <c r="R1423" s="241"/>
      <c r="S1423" s="241"/>
      <c r="T1423" s="242"/>
      <c r="AT1423" s="243" t="s">
        <v>161</v>
      </c>
      <c r="AU1423" s="243" t="s">
        <v>83</v>
      </c>
      <c r="AV1423" s="15" t="s">
        <v>159</v>
      </c>
      <c r="AW1423" s="15" t="s">
        <v>36</v>
      </c>
      <c r="AX1423" s="15" t="s">
        <v>81</v>
      </c>
      <c r="AY1423" s="243" t="s">
        <v>152</v>
      </c>
    </row>
    <row r="1424" spans="1:65" s="2" customFormat="1" ht="16.5" customHeight="1">
      <c r="A1424" s="37"/>
      <c r="B1424" s="38"/>
      <c r="C1424" s="244" t="s">
        <v>2062</v>
      </c>
      <c r="D1424" s="244" t="s">
        <v>365</v>
      </c>
      <c r="E1424" s="245" t="s">
        <v>2063</v>
      </c>
      <c r="F1424" s="246" t="s">
        <v>2064</v>
      </c>
      <c r="G1424" s="247" t="s">
        <v>199</v>
      </c>
      <c r="H1424" s="248">
        <v>1.2E-2</v>
      </c>
      <c r="I1424" s="249"/>
      <c r="J1424" s="250">
        <f>ROUND(I1424*H1424,2)</f>
        <v>0</v>
      </c>
      <c r="K1424" s="246" t="s">
        <v>158</v>
      </c>
      <c r="L1424" s="251"/>
      <c r="M1424" s="252" t="s">
        <v>21</v>
      </c>
      <c r="N1424" s="253" t="s">
        <v>45</v>
      </c>
      <c r="O1424" s="68"/>
      <c r="P1424" s="207">
        <f>O1424*H1424</f>
        <v>0</v>
      </c>
      <c r="Q1424" s="207">
        <v>1</v>
      </c>
      <c r="R1424" s="207">
        <f>Q1424*H1424</f>
        <v>1.2E-2</v>
      </c>
      <c r="S1424" s="207">
        <v>0</v>
      </c>
      <c r="T1424" s="208">
        <f>S1424*H1424</f>
        <v>0</v>
      </c>
      <c r="U1424" s="37"/>
      <c r="V1424" s="37"/>
      <c r="W1424" s="37"/>
      <c r="X1424" s="37"/>
      <c r="Y1424" s="37"/>
      <c r="Z1424" s="37"/>
      <c r="AA1424" s="37"/>
      <c r="AB1424" s="37"/>
      <c r="AC1424" s="37"/>
      <c r="AD1424" s="37"/>
      <c r="AE1424" s="37"/>
      <c r="AR1424" s="209" t="s">
        <v>353</v>
      </c>
      <c r="AT1424" s="209" t="s">
        <v>365</v>
      </c>
      <c r="AU1424" s="209" t="s">
        <v>83</v>
      </c>
      <c r="AY1424" s="19" t="s">
        <v>152</v>
      </c>
      <c r="BE1424" s="210">
        <f>IF(N1424="základní",J1424,0)</f>
        <v>0</v>
      </c>
      <c r="BF1424" s="210">
        <f>IF(N1424="snížená",J1424,0)</f>
        <v>0</v>
      </c>
      <c r="BG1424" s="210">
        <f>IF(N1424="zákl. přenesená",J1424,0)</f>
        <v>0</v>
      </c>
      <c r="BH1424" s="210">
        <f>IF(N1424="sníž. přenesená",J1424,0)</f>
        <v>0</v>
      </c>
      <c r="BI1424" s="210">
        <f>IF(N1424="nulová",J1424,0)</f>
        <v>0</v>
      </c>
      <c r="BJ1424" s="19" t="s">
        <v>81</v>
      </c>
      <c r="BK1424" s="210">
        <f>ROUND(I1424*H1424,2)</f>
        <v>0</v>
      </c>
      <c r="BL1424" s="19" t="s">
        <v>259</v>
      </c>
      <c r="BM1424" s="209" t="s">
        <v>2065</v>
      </c>
    </row>
    <row r="1425" spans="1:65" s="13" customFormat="1">
      <c r="B1425" s="211"/>
      <c r="C1425" s="212"/>
      <c r="D1425" s="213" t="s">
        <v>161</v>
      </c>
      <c r="E1425" s="214" t="s">
        <v>21</v>
      </c>
      <c r="F1425" s="215" t="s">
        <v>1078</v>
      </c>
      <c r="G1425" s="212"/>
      <c r="H1425" s="214" t="s">
        <v>21</v>
      </c>
      <c r="I1425" s="216"/>
      <c r="J1425" s="212"/>
      <c r="K1425" s="212"/>
      <c r="L1425" s="217"/>
      <c r="M1425" s="218"/>
      <c r="N1425" s="219"/>
      <c r="O1425" s="219"/>
      <c r="P1425" s="219"/>
      <c r="Q1425" s="219"/>
      <c r="R1425" s="219"/>
      <c r="S1425" s="219"/>
      <c r="T1425" s="220"/>
      <c r="AT1425" s="221" t="s">
        <v>161</v>
      </c>
      <c r="AU1425" s="221" t="s">
        <v>83</v>
      </c>
      <c r="AV1425" s="13" t="s">
        <v>81</v>
      </c>
      <c r="AW1425" s="13" t="s">
        <v>36</v>
      </c>
      <c r="AX1425" s="13" t="s">
        <v>74</v>
      </c>
      <c r="AY1425" s="221" t="s">
        <v>152</v>
      </c>
    </row>
    <row r="1426" spans="1:65" s="14" customFormat="1">
      <c r="B1426" s="222"/>
      <c r="C1426" s="223"/>
      <c r="D1426" s="213" t="s">
        <v>161</v>
      </c>
      <c r="E1426" s="224" t="s">
        <v>21</v>
      </c>
      <c r="F1426" s="225" t="s">
        <v>2066</v>
      </c>
      <c r="G1426" s="223"/>
      <c r="H1426" s="226">
        <v>1.2E-2</v>
      </c>
      <c r="I1426" s="227"/>
      <c r="J1426" s="223"/>
      <c r="K1426" s="223"/>
      <c r="L1426" s="228"/>
      <c r="M1426" s="229"/>
      <c r="N1426" s="230"/>
      <c r="O1426" s="230"/>
      <c r="P1426" s="230"/>
      <c r="Q1426" s="230"/>
      <c r="R1426" s="230"/>
      <c r="S1426" s="230"/>
      <c r="T1426" s="231"/>
      <c r="AT1426" s="232" t="s">
        <v>161</v>
      </c>
      <c r="AU1426" s="232" t="s">
        <v>83</v>
      </c>
      <c r="AV1426" s="14" t="s">
        <v>83</v>
      </c>
      <c r="AW1426" s="14" t="s">
        <v>36</v>
      </c>
      <c r="AX1426" s="14" t="s">
        <v>81</v>
      </c>
      <c r="AY1426" s="232" t="s">
        <v>152</v>
      </c>
    </row>
    <row r="1427" spans="1:65" s="2" customFormat="1" ht="16.5" customHeight="1">
      <c r="A1427" s="37"/>
      <c r="B1427" s="38"/>
      <c r="C1427" s="244" t="s">
        <v>2067</v>
      </c>
      <c r="D1427" s="244" t="s">
        <v>365</v>
      </c>
      <c r="E1427" s="245" t="s">
        <v>2068</v>
      </c>
      <c r="F1427" s="246" t="s">
        <v>2069</v>
      </c>
      <c r="G1427" s="247" t="s">
        <v>199</v>
      </c>
      <c r="H1427" s="248">
        <v>0.252</v>
      </c>
      <c r="I1427" s="249"/>
      <c r="J1427" s="250">
        <f>ROUND(I1427*H1427,2)</f>
        <v>0</v>
      </c>
      <c r="K1427" s="246" t="s">
        <v>158</v>
      </c>
      <c r="L1427" s="251"/>
      <c r="M1427" s="252" t="s">
        <v>21</v>
      </c>
      <c r="N1427" s="253" t="s">
        <v>45</v>
      </c>
      <c r="O1427" s="68"/>
      <c r="P1427" s="207">
        <f>O1427*H1427</f>
        <v>0</v>
      </c>
      <c r="Q1427" s="207">
        <v>1</v>
      </c>
      <c r="R1427" s="207">
        <f>Q1427*H1427</f>
        <v>0.252</v>
      </c>
      <c r="S1427" s="207">
        <v>0</v>
      </c>
      <c r="T1427" s="208">
        <f>S1427*H1427</f>
        <v>0</v>
      </c>
      <c r="U1427" s="37"/>
      <c r="V1427" s="37"/>
      <c r="W1427" s="37"/>
      <c r="X1427" s="37"/>
      <c r="Y1427" s="37"/>
      <c r="Z1427" s="37"/>
      <c r="AA1427" s="37"/>
      <c r="AB1427" s="37"/>
      <c r="AC1427" s="37"/>
      <c r="AD1427" s="37"/>
      <c r="AE1427" s="37"/>
      <c r="AR1427" s="209" t="s">
        <v>353</v>
      </c>
      <c r="AT1427" s="209" t="s">
        <v>365</v>
      </c>
      <c r="AU1427" s="209" t="s">
        <v>83</v>
      </c>
      <c r="AY1427" s="19" t="s">
        <v>152</v>
      </c>
      <c r="BE1427" s="210">
        <f>IF(N1427="základní",J1427,0)</f>
        <v>0</v>
      </c>
      <c r="BF1427" s="210">
        <f>IF(N1427="snížená",J1427,0)</f>
        <v>0</v>
      </c>
      <c r="BG1427" s="210">
        <f>IF(N1427="zákl. přenesená",J1427,0)</f>
        <v>0</v>
      </c>
      <c r="BH1427" s="210">
        <f>IF(N1427="sníž. přenesená",J1427,0)</f>
        <v>0</v>
      </c>
      <c r="BI1427" s="210">
        <f>IF(N1427="nulová",J1427,0)</f>
        <v>0</v>
      </c>
      <c r="BJ1427" s="19" t="s">
        <v>81</v>
      </c>
      <c r="BK1427" s="210">
        <f>ROUND(I1427*H1427,2)</f>
        <v>0</v>
      </c>
      <c r="BL1427" s="19" t="s">
        <v>259</v>
      </c>
      <c r="BM1427" s="209" t="s">
        <v>2070</v>
      </c>
    </row>
    <row r="1428" spans="1:65" s="14" customFormat="1">
      <c r="B1428" s="222"/>
      <c r="C1428" s="223"/>
      <c r="D1428" s="213" t="s">
        <v>161</v>
      </c>
      <c r="E1428" s="224" t="s">
        <v>21</v>
      </c>
      <c r="F1428" s="225" t="s">
        <v>2071</v>
      </c>
      <c r="G1428" s="223"/>
      <c r="H1428" s="226">
        <v>0.252</v>
      </c>
      <c r="I1428" s="227"/>
      <c r="J1428" s="223"/>
      <c r="K1428" s="223"/>
      <c r="L1428" s="228"/>
      <c r="M1428" s="229"/>
      <c r="N1428" s="230"/>
      <c r="O1428" s="230"/>
      <c r="P1428" s="230"/>
      <c r="Q1428" s="230"/>
      <c r="R1428" s="230"/>
      <c r="S1428" s="230"/>
      <c r="T1428" s="231"/>
      <c r="AT1428" s="232" t="s">
        <v>161</v>
      </c>
      <c r="AU1428" s="232" t="s">
        <v>83</v>
      </c>
      <c r="AV1428" s="14" t="s">
        <v>83</v>
      </c>
      <c r="AW1428" s="14" t="s">
        <v>36</v>
      </c>
      <c r="AX1428" s="14" t="s">
        <v>81</v>
      </c>
      <c r="AY1428" s="232" t="s">
        <v>152</v>
      </c>
    </row>
    <row r="1429" spans="1:65" s="2" customFormat="1" ht="16.5" customHeight="1">
      <c r="A1429" s="37"/>
      <c r="B1429" s="38"/>
      <c r="C1429" s="244" t="s">
        <v>2072</v>
      </c>
      <c r="D1429" s="244" t="s">
        <v>365</v>
      </c>
      <c r="E1429" s="245" t="s">
        <v>2073</v>
      </c>
      <c r="F1429" s="246" t="s">
        <v>2074</v>
      </c>
      <c r="G1429" s="247" t="s">
        <v>199</v>
      </c>
      <c r="H1429" s="248">
        <v>1.4999999999999999E-2</v>
      </c>
      <c r="I1429" s="249"/>
      <c r="J1429" s="250">
        <f>ROUND(I1429*H1429,2)</f>
        <v>0</v>
      </c>
      <c r="K1429" s="246" t="s">
        <v>158</v>
      </c>
      <c r="L1429" s="251"/>
      <c r="M1429" s="252" t="s">
        <v>21</v>
      </c>
      <c r="N1429" s="253" t="s">
        <v>45</v>
      </c>
      <c r="O1429" s="68"/>
      <c r="P1429" s="207">
        <f>O1429*H1429</f>
        <v>0</v>
      </c>
      <c r="Q1429" s="207">
        <v>1</v>
      </c>
      <c r="R1429" s="207">
        <f>Q1429*H1429</f>
        <v>1.4999999999999999E-2</v>
      </c>
      <c r="S1429" s="207">
        <v>0</v>
      </c>
      <c r="T1429" s="208">
        <f>S1429*H1429</f>
        <v>0</v>
      </c>
      <c r="U1429" s="37"/>
      <c r="V1429" s="37"/>
      <c r="W1429" s="37"/>
      <c r="X1429" s="37"/>
      <c r="Y1429" s="37"/>
      <c r="Z1429" s="37"/>
      <c r="AA1429" s="37"/>
      <c r="AB1429" s="37"/>
      <c r="AC1429" s="37"/>
      <c r="AD1429" s="37"/>
      <c r="AE1429" s="37"/>
      <c r="AR1429" s="209" t="s">
        <v>353</v>
      </c>
      <c r="AT1429" s="209" t="s">
        <v>365</v>
      </c>
      <c r="AU1429" s="209" t="s">
        <v>83</v>
      </c>
      <c r="AY1429" s="19" t="s">
        <v>152</v>
      </c>
      <c r="BE1429" s="210">
        <f>IF(N1429="základní",J1429,0)</f>
        <v>0</v>
      </c>
      <c r="BF1429" s="210">
        <f>IF(N1429="snížená",J1429,0)</f>
        <v>0</v>
      </c>
      <c r="BG1429" s="210">
        <f>IF(N1429="zákl. přenesená",J1429,0)</f>
        <v>0</v>
      </c>
      <c r="BH1429" s="210">
        <f>IF(N1429="sníž. přenesená",J1429,0)</f>
        <v>0</v>
      </c>
      <c r="BI1429" s="210">
        <f>IF(N1429="nulová",J1429,0)</f>
        <v>0</v>
      </c>
      <c r="BJ1429" s="19" t="s">
        <v>81</v>
      </c>
      <c r="BK1429" s="210">
        <f>ROUND(I1429*H1429,2)</f>
        <v>0</v>
      </c>
      <c r="BL1429" s="19" t="s">
        <v>259</v>
      </c>
      <c r="BM1429" s="209" t="s">
        <v>2075</v>
      </c>
    </row>
    <row r="1430" spans="1:65" s="14" customFormat="1" ht="22.5">
      <c r="B1430" s="222"/>
      <c r="C1430" s="223"/>
      <c r="D1430" s="213" t="s">
        <v>161</v>
      </c>
      <c r="E1430" s="224" t="s">
        <v>21</v>
      </c>
      <c r="F1430" s="225" t="s">
        <v>2076</v>
      </c>
      <c r="G1430" s="223"/>
      <c r="H1430" s="226">
        <v>1.4999999999999999E-2</v>
      </c>
      <c r="I1430" s="227"/>
      <c r="J1430" s="223"/>
      <c r="K1430" s="223"/>
      <c r="L1430" s="228"/>
      <c r="M1430" s="229"/>
      <c r="N1430" s="230"/>
      <c r="O1430" s="230"/>
      <c r="P1430" s="230"/>
      <c r="Q1430" s="230"/>
      <c r="R1430" s="230"/>
      <c r="S1430" s="230"/>
      <c r="T1430" s="231"/>
      <c r="AT1430" s="232" t="s">
        <v>161</v>
      </c>
      <c r="AU1430" s="232" t="s">
        <v>83</v>
      </c>
      <c r="AV1430" s="14" t="s">
        <v>83</v>
      </c>
      <c r="AW1430" s="14" t="s">
        <v>36</v>
      </c>
      <c r="AX1430" s="14" t="s">
        <v>81</v>
      </c>
      <c r="AY1430" s="232" t="s">
        <v>152</v>
      </c>
    </row>
    <row r="1431" spans="1:65" s="2" customFormat="1" ht="16.5" customHeight="1">
      <c r="A1431" s="37"/>
      <c r="B1431" s="38"/>
      <c r="C1431" s="244" t="s">
        <v>2077</v>
      </c>
      <c r="D1431" s="244" t="s">
        <v>365</v>
      </c>
      <c r="E1431" s="245" t="s">
        <v>2078</v>
      </c>
      <c r="F1431" s="246" t="s">
        <v>2079</v>
      </c>
      <c r="G1431" s="247" t="s">
        <v>199</v>
      </c>
      <c r="H1431" s="248">
        <v>0.02</v>
      </c>
      <c r="I1431" s="249"/>
      <c r="J1431" s="250">
        <f>ROUND(I1431*H1431,2)</f>
        <v>0</v>
      </c>
      <c r="K1431" s="246" t="s">
        <v>158</v>
      </c>
      <c r="L1431" s="251"/>
      <c r="M1431" s="252" t="s">
        <v>21</v>
      </c>
      <c r="N1431" s="253" t="s">
        <v>45</v>
      </c>
      <c r="O1431" s="68"/>
      <c r="P1431" s="207">
        <f>O1431*H1431</f>
        <v>0</v>
      </c>
      <c r="Q1431" s="207">
        <v>1</v>
      </c>
      <c r="R1431" s="207">
        <f>Q1431*H1431</f>
        <v>0.02</v>
      </c>
      <c r="S1431" s="207">
        <v>0</v>
      </c>
      <c r="T1431" s="208">
        <f>S1431*H1431</f>
        <v>0</v>
      </c>
      <c r="U1431" s="37"/>
      <c r="V1431" s="37"/>
      <c r="W1431" s="37"/>
      <c r="X1431" s="37"/>
      <c r="Y1431" s="37"/>
      <c r="Z1431" s="37"/>
      <c r="AA1431" s="37"/>
      <c r="AB1431" s="37"/>
      <c r="AC1431" s="37"/>
      <c r="AD1431" s="37"/>
      <c r="AE1431" s="37"/>
      <c r="AR1431" s="209" t="s">
        <v>353</v>
      </c>
      <c r="AT1431" s="209" t="s">
        <v>365</v>
      </c>
      <c r="AU1431" s="209" t="s">
        <v>83</v>
      </c>
      <c r="AY1431" s="19" t="s">
        <v>152</v>
      </c>
      <c r="BE1431" s="210">
        <f>IF(N1431="základní",J1431,0)</f>
        <v>0</v>
      </c>
      <c r="BF1431" s="210">
        <f>IF(N1431="snížená",J1431,0)</f>
        <v>0</v>
      </c>
      <c r="BG1431" s="210">
        <f>IF(N1431="zákl. přenesená",J1431,0)</f>
        <v>0</v>
      </c>
      <c r="BH1431" s="210">
        <f>IF(N1431="sníž. přenesená",J1431,0)</f>
        <v>0</v>
      </c>
      <c r="BI1431" s="210">
        <f>IF(N1431="nulová",J1431,0)</f>
        <v>0</v>
      </c>
      <c r="BJ1431" s="19" t="s">
        <v>81</v>
      </c>
      <c r="BK1431" s="210">
        <f>ROUND(I1431*H1431,2)</f>
        <v>0</v>
      </c>
      <c r="BL1431" s="19" t="s">
        <v>259</v>
      </c>
      <c r="BM1431" s="209" t="s">
        <v>2080</v>
      </c>
    </row>
    <row r="1432" spans="1:65" s="13" customFormat="1">
      <c r="B1432" s="211"/>
      <c r="C1432" s="212"/>
      <c r="D1432" s="213" t="s">
        <v>161</v>
      </c>
      <c r="E1432" s="214" t="s">
        <v>21</v>
      </c>
      <c r="F1432" s="215" t="s">
        <v>1078</v>
      </c>
      <c r="G1432" s="212"/>
      <c r="H1432" s="214" t="s">
        <v>21</v>
      </c>
      <c r="I1432" s="216"/>
      <c r="J1432" s="212"/>
      <c r="K1432" s="212"/>
      <c r="L1432" s="217"/>
      <c r="M1432" s="218"/>
      <c r="N1432" s="219"/>
      <c r="O1432" s="219"/>
      <c r="P1432" s="219"/>
      <c r="Q1432" s="219"/>
      <c r="R1432" s="219"/>
      <c r="S1432" s="219"/>
      <c r="T1432" s="220"/>
      <c r="AT1432" s="221" t="s">
        <v>161</v>
      </c>
      <c r="AU1432" s="221" t="s">
        <v>83</v>
      </c>
      <c r="AV1432" s="13" t="s">
        <v>81</v>
      </c>
      <c r="AW1432" s="13" t="s">
        <v>36</v>
      </c>
      <c r="AX1432" s="13" t="s">
        <v>74</v>
      </c>
      <c r="AY1432" s="221" t="s">
        <v>152</v>
      </c>
    </row>
    <row r="1433" spans="1:65" s="13" customFormat="1">
      <c r="B1433" s="211"/>
      <c r="C1433" s="212"/>
      <c r="D1433" s="213" t="s">
        <v>161</v>
      </c>
      <c r="E1433" s="214" t="s">
        <v>21</v>
      </c>
      <c r="F1433" s="215" t="s">
        <v>370</v>
      </c>
      <c r="G1433" s="212"/>
      <c r="H1433" s="214" t="s">
        <v>21</v>
      </c>
      <c r="I1433" s="216"/>
      <c r="J1433" s="212"/>
      <c r="K1433" s="212"/>
      <c r="L1433" s="217"/>
      <c r="M1433" s="218"/>
      <c r="N1433" s="219"/>
      <c r="O1433" s="219"/>
      <c r="P1433" s="219"/>
      <c r="Q1433" s="219"/>
      <c r="R1433" s="219"/>
      <c r="S1433" s="219"/>
      <c r="T1433" s="220"/>
      <c r="AT1433" s="221" t="s">
        <v>161</v>
      </c>
      <c r="AU1433" s="221" t="s">
        <v>83</v>
      </c>
      <c r="AV1433" s="13" t="s">
        <v>81</v>
      </c>
      <c r="AW1433" s="13" t="s">
        <v>36</v>
      </c>
      <c r="AX1433" s="13" t="s">
        <v>74</v>
      </c>
      <c r="AY1433" s="221" t="s">
        <v>152</v>
      </c>
    </row>
    <row r="1434" spans="1:65" s="14" customFormat="1">
      <c r="B1434" s="222"/>
      <c r="C1434" s="223"/>
      <c r="D1434" s="213" t="s">
        <v>161</v>
      </c>
      <c r="E1434" s="224" t="s">
        <v>21</v>
      </c>
      <c r="F1434" s="225" t="s">
        <v>2081</v>
      </c>
      <c r="G1434" s="223"/>
      <c r="H1434" s="226">
        <v>8.0000000000000002E-3</v>
      </c>
      <c r="I1434" s="227"/>
      <c r="J1434" s="223"/>
      <c r="K1434" s="223"/>
      <c r="L1434" s="228"/>
      <c r="M1434" s="229"/>
      <c r="N1434" s="230"/>
      <c r="O1434" s="230"/>
      <c r="P1434" s="230"/>
      <c r="Q1434" s="230"/>
      <c r="R1434" s="230"/>
      <c r="S1434" s="230"/>
      <c r="T1434" s="231"/>
      <c r="AT1434" s="232" t="s">
        <v>161</v>
      </c>
      <c r="AU1434" s="232" t="s">
        <v>83</v>
      </c>
      <c r="AV1434" s="14" t="s">
        <v>83</v>
      </c>
      <c r="AW1434" s="14" t="s">
        <v>36</v>
      </c>
      <c r="AX1434" s="14" t="s">
        <v>74</v>
      </c>
      <c r="AY1434" s="232" t="s">
        <v>152</v>
      </c>
    </row>
    <row r="1435" spans="1:65" s="14" customFormat="1">
      <c r="B1435" s="222"/>
      <c r="C1435" s="223"/>
      <c r="D1435" s="213" t="s">
        <v>161</v>
      </c>
      <c r="E1435" s="224" t="s">
        <v>21</v>
      </c>
      <c r="F1435" s="225" t="s">
        <v>2082</v>
      </c>
      <c r="G1435" s="223"/>
      <c r="H1435" s="226">
        <v>1.2E-2</v>
      </c>
      <c r="I1435" s="227"/>
      <c r="J1435" s="223"/>
      <c r="K1435" s="223"/>
      <c r="L1435" s="228"/>
      <c r="M1435" s="229"/>
      <c r="N1435" s="230"/>
      <c r="O1435" s="230"/>
      <c r="P1435" s="230"/>
      <c r="Q1435" s="230"/>
      <c r="R1435" s="230"/>
      <c r="S1435" s="230"/>
      <c r="T1435" s="231"/>
      <c r="AT1435" s="232" t="s">
        <v>161</v>
      </c>
      <c r="AU1435" s="232" t="s">
        <v>83</v>
      </c>
      <c r="AV1435" s="14" t="s">
        <v>83</v>
      </c>
      <c r="AW1435" s="14" t="s">
        <v>36</v>
      </c>
      <c r="AX1435" s="14" t="s">
        <v>74</v>
      </c>
      <c r="AY1435" s="232" t="s">
        <v>152</v>
      </c>
    </row>
    <row r="1436" spans="1:65" s="15" customFormat="1">
      <c r="B1436" s="233"/>
      <c r="C1436" s="234"/>
      <c r="D1436" s="213" t="s">
        <v>161</v>
      </c>
      <c r="E1436" s="235" t="s">
        <v>21</v>
      </c>
      <c r="F1436" s="236" t="s">
        <v>184</v>
      </c>
      <c r="G1436" s="234"/>
      <c r="H1436" s="237">
        <v>0.02</v>
      </c>
      <c r="I1436" s="238"/>
      <c r="J1436" s="234"/>
      <c r="K1436" s="234"/>
      <c r="L1436" s="239"/>
      <c r="M1436" s="240"/>
      <c r="N1436" s="241"/>
      <c r="O1436" s="241"/>
      <c r="P1436" s="241"/>
      <c r="Q1436" s="241"/>
      <c r="R1436" s="241"/>
      <c r="S1436" s="241"/>
      <c r="T1436" s="242"/>
      <c r="AT1436" s="243" t="s">
        <v>161</v>
      </c>
      <c r="AU1436" s="243" t="s">
        <v>83</v>
      </c>
      <c r="AV1436" s="15" t="s">
        <v>159</v>
      </c>
      <c r="AW1436" s="15" t="s">
        <v>36</v>
      </c>
      <c r="AX1436" s="15" t="s">
        <v>81</v>
      </c>
      <c r="AY1436" s="243" t="s">
        <v>152</v>
      </c>
    </row>
    <row r="1437" spans="1:65" s="2" customFormat="1" ht="16.5" customHeight="1">
      <c r="A1437" s="37"/>
      <c r="B1437" s="38"/>
      <c r="C1437" s="244" t="s">
        <v>2083</v>
      </c>
      <c r="D1437" s="244" t="s">
        <v>365</v>
      </c>
      <c r="E1437" s="245" t="s">
        <v>2084</v>
      </c>
      <c r="F1437" s="246" t="s">
        <v>2085</v>
      </c>
      <c r="G1437" s="247" t="s">
        <v>199</v>
      </c>
      <c r="H1437" s="248">
        <v>1.4E-2</v>
      </c>
      <c r="I1437" s="249"/>
      <c r="J1437" s="250">
        <f>ROUND(I1437*H1437,2)</f>
        <v>0</v>
      </c>
      <c r="K1437" s="246" t="s">
        <v>158</v>
      </c>
      <c r="L1437" s="251"/>
      <c r="M1437" s="252" t="s">
        <v>21</v>
      </c>
      <c r="N1437" s="253" t="s">
        <v>45</v>
      </c>
      <c r="O1437" s="68"/>
      <c r="P1437" s="207">
        <f>O1437*H1437</f>
        <v>0</v>
      </c>
      <c r="Q1437" s="207">
        <v>1</v>
      </c>
      <c r="R1437" s="207">
        <f>Q1437*H1437</f>
        <v>1.4E-2</v>
      </c>
      <c r="S1437" s="207">
        <v>0</v>
      </c>
      <c r="T1437" s="208">
        <f>S1437*H1437</f>
        <v>0</v>
      </c>
      <c r="U1437" s="37"/>
      <c r="V1437" s="37"/>
      <c r="W1437" s="37"/>
      <c r="X1437" s="37"/>
      <c r="Y1437" s="37"/>
      <c r="Z1437" s="37"/>
      <c r="AA1437" s="37"/>
      <c r="AB1437" s="37"/>
      <c r="AC1437" s="37"/>
      <c r="AD1437" s="37"/>
      <c r="AE1437" s="37"/>
      <c r="AR1437" s="209" t="s">
        <v>353</v>
      </c>
      <c r="AT1437" s="209" t="s">
        <v>365</v>
      </c>
      <c r="AU1437" s="209" t="s">
        <v>83</v>
      </c>
      <c r="AY1437" s="19" t="s">
        <v>152</v>
      </c>
      <c r="BE1437" s="210">
        <f>IF(N1437="základní",J1437,0)</f>
        <v>0</v>
      </c>
      <c r="BF1437" s="210">
        <f>IF(N1437="snížená",J1437,0)</f>
        <v>0</v>
      </c>
      <c r="BG1437" s="210">
        <f>IF(N1437="zákl. přenesená",J1437,0)</f>
        <v>0</v>
      </c>
      <c r="BH1437" s="210">
        <f>IF(N1437="sníž. přenesená",J1437,0)</f>
        <v>0</v>
      </c>
      <c r="BI1437" s="210">
        <f>IF(N1437="nulová",J1437,0)</f>
        <v>0</v>
      </c>
      <c r="BJ1437" s="19" t="s">
        <v>81</v>
      </c>
      <c r="BK1437" s="210">
        <f>ROUND(I1437*H1437,2)</f>
        <v>0</v>
      </c>
      <c r="BL1437" s="19" t="s">
        <v>259</v>
      </c>
      <c r="BM1437" s="209" t="s">
        <v>2086</v>
      </c>
    </row>
    <row r="1438" spans="1:65" s="13" customFormat="1">
      <c r="B1438" s="211"/>
      <c r="C1438" s="212"/>
      <c r="D1438" s="213" t="s">
        <v>161</v>
      </c>
      <c r="E1438" s="214" t="s">
        <v>21</v>
      </c>
      <c r="F1438" s="215" t="s">
        <v>1078</v>
      </c>
      <c r="G1438" s="212"/>
      <c r="H1438" s="214" t="s">
        <v>21</v>
      </c>
      <c r="I1438" s="216"/>
      <c r="J1438" s="212"/>
      <c r="K1438" s="212"/>
      <c r="L1438" s="217"/>
      <c r="M1438" s="218"/>
      <c r="N1438" s="219"/>
      <c r="O1438" s="219"/>
      <c r="P1438" s="219"/>
      <c r="Q1438" s="219"/>
      <c r="R1438" s="219"/>
      <c r="S1438" s="219"/>
      <c r="T1438" s="220"/>
      <c r="AT1438" s="221" t="s">
        <v>161</v>
      </c>
      <c r="AU1438" s="221" t="s">
        <v>83</v>
      </c>
      <c r="AV1438" s="13" t="s">
        <v>81</v>
      </c>
      <c r="AW1438" s="13" t="s">
        <v>36</v>
      </c>
      <c r="AX1438" s="13" t="s">
        <v>74</v>
      </c>
      <c r="AY1438" s="221" t="s">
        <v>152</v>
      </c>
    </row>
    <row r="1439" spans="1:65" s="13" customFormat="1">
      <c r="B1439" s="211"/>
      <c r="C1439" s="212"/>
      <c r="D1439" s="213" t="s">
        <v>161</v>
      </c>
      <c r="E1439" s="214" t="s">
        <v>21</v>
      </c>
      <c r="F1439" s="215" t="s">
        <v>370</v>
      </c>
      <c r="G1439" s="212"/>
      <c r="H1439" s="214" t="s">
        <v>21</v>
      </c>
      <c r="I1439" s="216"/>
      <c r="J1439" s="212"/>
      <c r="K1439" s="212"/>
      <c r="L1439" s="217"/>
      <c r="M1439" s="218"/>
      <c r="N1439" s="219"/>
      <c r="O1439" s="219"/>
      <c r="P1439" s="219"/>
      <c r="Q1439" s="219"/>
      <c r="R1439" s="219"/>
      <c r="S1439" s="219"/>
      <c r="T1439" s="220"/>
      <c r="AT1439" s="221" t="s">
        <v>161</v>
      </c>
      <c r="AU1439" s="221" t="s">
        <v>83</v>
      </c>
      <c r="AV1439" s="13" t="s">
        <v>81</v>
      </c>
      <c r="AW1439" s="13" t="s">
        <v>36</v>
      </c>
      <c r="AX1439" s="13" t="s">
        <v>74</v>
      </c>
      <c r="AY1439" s="221" t="s">
        <v>152</v>
      </c>
    </row>
    <row r="1440" spans="1:65" s="14" customFormat="1">
      <c r="B1440" s="222"/>
      <c r="C1440" s="223"/>
      <c r="D1440" s="213" t="s">
        <v>161</v>
      </c>
      <c r="E1440" s="224" t="s">
        <v>21</v>
      </c>
      <c r="F1440" s="225" t="s">
        <v>2087</v>
      </c>
      <c r="G1440" s="223"/>
      <c r="H1440" s="226">
        <v>1.4E-2</v>
      </c>
      <c r="I1440" s="227"/>
      <c r="J1440" s="223"/>
      <c r="K1440" s="223"/>
      <c r="L1440" s="228"/>
      <c r="M1440" s="229"/>
      <c r="N1440" s="230"/>
      <c r="O1440" s="230"/>
      <c r="P1440" s="230"/>
      <c r="Q1440" s="230"/>
      <c r="R1440" s="230"/>
      <c r="S1440" s="230"/>
      <c r="T1440" s="231"/>
      <c r="AT1440" s="232" t="s">
        <v>161</v>
      </c>
      <c r="AU1440" s="232" t="s">
        <v>83</v>
      </c>
      <c r="AV1440" s="14" t="s">
        <v>83</v>
      </c>
      <c r="AW1440" s="14" t="s">
        <v>36</v>
      </c>
      <c r="AX1440" s="14" t="s">
        <v>81</v>
      </c>
      <c r="AY1440" s="232" t="s">
        <v>152</v>
      </c>
    </row>
    <row r="1441" spans="1:65" s="2" customFormat="1" ht="24" customHeight="1">
      <c r="A1441" s="37"/>
      <c r="B1441" s="38"/>
      <c r="C1441" s="244" t="s">
        <v>2088</v>
      </c>
      <c r="D1441" s="244" t="s">
        <v>365</v>
      </c>
      <c r="E1441" s="245" t="s">
        <v>2089</v>
      </c>
      <c r="F1441" s="246" t="s">
        <v>2090</v>
      </c>
      <c r="G1441" s="247" t="s">
        <v>199</v>
      </c>
      <c r="H1441" s="248">
        <v>7.5999999999999998E-2</v>
      </c>
      <c r="I1441" s="249"/>
      <c r="J1441" s="250">
        <f>ROUND(I1441*H1441,2)</f>
        <v>0</v>
      </c>
      <c r="K1441" s="246" t="s">
        <v>158</v>
      </c>
      <c r="L1441" s="251"/>
      <c r="M1441" s="252" t="s">
        <v>21</v>
      </c>
      <c r="N1441" s="253" t="s">
        <v>45</v>
      </c>
      <c r="O1441" s="68"/>
      <c r="P1441" s="207">
        <f>O1441*H1441</f>
        <v>0</v>
      </c>
      <c r="Q1441" s="207">
        <v>1</v>
      </c>
      <c r="R1441" s="207">
        <f>Q1441*H1441</f>
        <v>7.5999999999999998E-2</v>
      </c>
      <c r="S1441" s="207">
        <v>0</v>
      </c>
      <c r="T1441" s="208">
        <f>S1441*H1441</f>
        <v>0</v>
      </c>
      <c r="U1441" s="37"/>
      <c r="V1441" s="37"/>
      <c r="W1441" s="37"/>
      <c r="X1441" s="37"/>
      <c r="Y1441" s="37"/>
      <c r="Z1441" s="37"/>
      <c r="AA1441" s="37"/>
      <c r="AB1441" s="37"/>
      <c r="AC1441" s="37"/>
      <c r="AD1441" s="37"/>
      <c r="AE1441" s="37"/>
      <c r="AR1441" s="209" t="s">
        <v>353</v>
      </c>
      <c r="AT1441" s="209" t="s">
        <v>365</v>
      </c>
      <c r="AU1441" s="209" t="s">
        <v>83</v>
      </c>
      <c r="AY1441" s="19" t="s">
        <v>152</v>
      </c>
      <c r="BE1441" s="210">
        <f>IF(N1441="základní",J1441,0)</f>
        <v>0</v>
      </c>
      <c r="BF1441" s="210">
        <f>IF(N1441="snížená",J1441,0)</f>
        <v>0</v>
      </c>
      <c r="BG1441" s="210">
        <f>IF(N1441="zákl. přenesená",J1441,0)</f>
        <v>0</v>
      </c>
      <c r="BH1441" s="210">
        <f>IF(N1441="sníž. přenesená",J1441,0)</f>
        <v>0</v>
      </c>
      <c r="BI1441" s="210">
        <f>IF(N1441="nulová",J1441,0)</f>
        <v>0</v>
      </c>
      <c r="BJ1441" s="19" t="s">
        <v>81</v>
      </c>
      <c r="BK1441" s="210">
        <f>ROUND(I1441*H1441,2)</f>
        <v>0</v>
      </c>
      <c r="BL1441" s="19" t="s">
        <v>259</v>
      </c>
      <c r="BM1441" s="209" t="s">
        <v>2091</v>
      </c>
    </row>
    <row r="1442" spans="1:65" s="13" customFormat="1">
      <c r="B1442" s="211"/>
      <c r="C1442" s="212"/>
      <c r="D1442" s="213" t="s">
        <v>161</v>
      </c>
      <c r="E1442" s="214" t="s">
        <v>21</v>
      </c>
      <c r="F1442" s="215" t="s">
        <v>1078</v>
      </c>
      <c r="G1442" s="212"/>
      <c r="H1442" s="214" t="s">
        <v>21</v>
      </c>
      <c r="I1442" s="216"/>
      <c r="J1442" s="212"/>
      <c r="K1442" s="212"/>
      <c r="L1442" s="217"/>
      <c r="M1442" s="218"/>
      <c r="N1442" s="219"/>
      <c r="O1442" s="219"/>
      <c r="P1442" s="219"/>
      <c r="Q1442" s="219"/>
      <c r="R1442" s="219"/>
      <c r="S1442" s="219"/>
      <c r="T1442" s="220"/>
      <c r="AT1442" s="221" t="s">
        <v>161</v>
      </c>
      <c r="AU1442" s="221" t="s">
        <v>83</v>
      </c>
      <c r="AV1442" s="13" t="s">
        <v>81</v>
      </c>
      <c r="AW1442" s="13" t="s">
        <v>36</v>
      </c>
      <c r="AX1442" s="13" t="s">
        <v>74</v>
      </c>
      <c r="AY1442" s="221" t="s">
        <v>152</v>
      </c>
    </row>
    <row r="1443" spans="1:65" s="14" customFormat="1">
      <c r="B1443" s="222"/>
      <c r="C1443" s="223"/>
      <c r="D1443" s="213" t="s">
        <v>161</v>
      </c>
      <c r="E1443" s="224" t="s">
        <v>21</v>
      </c>
      <c r="F1443" s="225" t="s">
        <v>2092</v>
      </c>
      <c r="G1443" s="223"/>
      <c r="H1443" s="226">
        <v>7.5999999999999998E-2</v>
      </c>
      <c r="I1443" s="227"/>
      <c r="J1443" s="223"/>
      <c r="K1443" s="223"/>
      <c r="L1443" s="228"/>
      <c r="M1443" s="229"/>
      <c r="N1443" s="230"/>
      <c r="O1443" s="230"/>
      <c r="P1443" s="230"/>
      <c r="Q1443" s="230"/>
      <c r="R1443" s="230"/>
      <c r="S1443" s="230"/>
      <c r="T1443" s="231"/>
      <c r="AT1443" s="232" t="s">
        <v>161</v>
      </c>
      <c r="AU1443" s="232" t="s">
        <v>83</v>
      </c>
      <c r="AV1443" s="14" t="s">
        <v>83</v>
      </c>
      <c r="AW1443" s="14" t="s">
        <v>36</v>
      </c>
      <c r="AX1443" s="14" t="s">
        <v>81</v>
      </c>
      <c r="AY1443" s="232" t="s">
        <v>152</v>
      </c>
    </row>
    <row r="1444" spans="1:65" s="2" customFormat="1" ht="24" customHeight="1">
      <c r="A1444" s="37"/>
      <c r="B1444" s="38"/>
      <c r="C1444" s="198" t="s">
        <v>2093</v>
      </c>
      <c r="D1444" s="198" t="s">
        <v>154</v>
      </c>
      <c r="E1444" s="199" t="s">
        <v>2094</v>
      </c>
      <c r="F1444" s="200" t="s">
        <v>2095</v>
      </c>
      <c r="G1444" s="201" t="s">
        <v>1433</v>
      </c>
      <c r="H1444" s="202">
        <v>427.1</v>
      </c>
      <c r="I1444" s="203"/>
      <c r="J1444" s="204">
        <f>ROUND(I1444*H1444,2)</f>
        <v>0</v>
      </c>
      <c r="K1444" s="200" t="s">
        <v>158</v>
      </c>
      <c r="L1444" s="42"/>
      <c r="M1444" s="205" t="s">
        <v>21</v>
      </c>
      <c r="N1444" s="206" t="s">
        <v>45</v>
      </c>
      <c r="O1444" s="68"/>
      <c r="P1444" s="207">
        <f>O1444*H1444</f>
        <v>0</v>
      </c>
      <c r="Q1444" s="207">
        <v>5.0000000000000002E-5</v>
      </c>
      <c r="R1444" s="207">
        <f>Q1444*H1444</f>
        <v>2.1355000000000002E-2</v>
      </c>
      <c r="S1444" s="207">
        <v>0</v>
      </c>
      <c r="T1444" s="208">
        <f>S1444*H1444</f>
        <v>0</v>
      </c>
      <c r="U1444" s="37"/>
      <c r="V1444" s="37"/>
      <c r="W1444" s="37"/>
      <c r="X1444" s="37"/>
      <c r="Y1444" s="37"/>
      <c r="Z1444" s="37"/>
      <c r="AA1444" s="37"/>
      <c r="AB1444" s="37"/>
      <c r="AC1444" s="37"/>
      <c r="AD1444" s="37"/>
      <c r="AE1444" s="37"/>
      <c r="AR1444" s="209" t="s">
        <v>259</v>
      </c>
      <c r="AT1444" s="209" t="s">
        <v>154</v>
      </c>
      <c r="AU1444" s="209" t="s">
        <v>83</v>
      </c>
      <c r="AY1444" s="19" t="s">
        <v>152</v>
      </c>
      <c r="BE1444" s="210">
        <f>IF(N1444="základní",J1444,0)</f>
        <v>0</v>
      </c>
      <c r="BF1444" s="210">
        <f>IF(N1444="snížená",J1444,0)</f>
        <v>0</v>
      </c>
      <c r="BG1444" s="210">
        <f>IF(N1444="zákl. přenesená",J1444,0)</f>
        <v>0</v>
      </c>
      <c r="BH1444" s="210">
        <f>IF(N1444="sníž. přenesená",J1444,0)</f>
        <v>0</v>
      </c>
      <c r="BI1444" s="210">
        <f>IF(N1444="nulová",J1444,0)</f>
        <v>0</v>
      </c>
      <c r="BJ1444" s="19" t="s">
        <v>81</v>
      </c>
      <c r="BK1444" s="210">
        <f>ROUND(I1444*H1444,2)</f>
        <v>0</v>
      </c>
      <c r="BL1444" s="19" t="s">
        <v>259</v>
      </c>
      <c r="BM1444" s="209" t="s">
        <v>2096</v>
      </c>
    </row>
    <row r="1445" spans="1:65" s="13" customFormat="1">
      <c r="B1445" s="211"/>
      <c r="C1445" s="212"/>
      <c r="D1445" s="213" t="s">
        <v>161</v>
      </c>
      <c r="E1445" s="214" t="s">
        <v>21</v>
      </c>
      <c r="F1445" s="215" t="s">
        <v>2097</v>
      </c>
      <c r="G1445" s="212"/>
      <c r="H1445" s="214" t="s">
        <v>21</v>
      </c>
      <c r="I1445" s="216"/>
      <c r="J1445" s="212"/>
      <c r="K1445" s="212"/>
      <c r="L1445" s="217"/>
      <c r="M1445" s="218"/>
      <c r="N1445" s="219"/>
      <c r="O1445" s="219"/>
      <c r="P1445" s="219"/>
      <c r="Q1445" s="219"/>
      <c r="R1445" s="219"/>
      <c r="S1445" s="219"/>
      <c r="T1445" s="220"/>
      <c r="AT1445" s="221" t="s">
        <v>161</v>
      </c>
      <c r="AU1445" s="221" t="s">
        <v>83</v>
      </c>
      <c r="AV1445" s="13" t="s">
        <v>81</v>
      </c>
      <c r="AW1445" s="13" t="s">
        <v>36</v>
      </c>
      <c r="AX1445" s="13" t="s">
        <v>74</v>
      </c>
      <c r="AY1445" s="221" t="s">
        <v>152</v>
      </c>
    </row>
    <row r="1446" spans="1:65" s="14" customFormat="1">
      <c r="B1446" s="222"/>
      <c r="C1446" s="223"/>
      <c r="D1446" s="213" t="s">
        <v>161</v>
      </c>
      <c r="E1446" s="224" t="s">
        <v>21</v>
      </c>
      <c r="F1446" s="225" t="s">
        <v>2098</v>
      </c>
      <c r="G1446" s="223"/>
      <c r="H1446" s="226">
        <v>84.180999999999997</v>
      </c>
      <c r="I1446" s="227"/>
      <c r="J1446" s="223"/>
      <c r="K1446" s="223"/>
      <c r="L1446" s="228"/>
      <c r="M1446" s="229"/>
      <c r="N1446" s="230"/>
      <c r="O1446" s="230"/>
      <c r="P1446" s="230"/>
      <c r="Q1446" s="230"/>
      <c r="R1446" s="230"/>
      <c r="S1446" s="230"/>
      <c r="T1446" s="231"/>
      <c r="AT1446" s="232" t="s">
        <v>161</v>
      </c>
      <c r="AU1446" s="232" t="s">
        <v>83</v>
      </c>
      <c r="AV1446" s="14" t="s">
        <v>83</v>
      </c>
      <c r="AW1446" s="14" t="s">
        <v>36</v>
      </c>
      <c r="AX1446" s="14" t="s">
        <v>74</v>
      </c>
      <c r="AY1446" s="232" t="s">
        <v>152</v>
      </c>
    </row>
    <row r="1447" spans="1:65" s="14" customFormat="1">
      <c r="B1447" s="222"/>
      <c r="C1447" s="223"/>
      <c r="D1447" s="213" t="s">
        <v>161</v>
      </c>
      <c r="E1447" s="224" t="s">
        <v>21</v>
      </c>
      <c r="F1447" s="225" t="s">
        <v>2099</v>
      </c>
      <c r="G1447" s="223"/>
      <c r="H1447" s="226">
        <v>60.48</v>
      </c>
      <c r="I1447" s="227"/>
      <c r="J1447" s="223"/>
      <c r="K1447" s="223"/>
      <c r="L1447" s="228"/>
      <c r="M1447" s="229"/>
      <c r="N1447" s="230"/>
      <c r="O1447" s="230"/>
      <c r="P1447" s="230"/>
      <c r="Q1447" s="230"/>
      <c r="R1447" s="230"/>
      <c r="S1447" s="230"/>
      <c r="T1447" s="231"/>
      <c r="AT1447" s="232" t="s">
        <v>161</v>
      </c>
      <c r="AU1447" s="232" t="s">
        <v>83</v>
      </c>
      <c r="AV1447" s="14" t="s">
        <v>83</v>
      </c>
      <c r="AW1447" s="14" t="s">
        <v>36</v>
      </c>
      <c r="AX1447" s="14" t="s">
        <v>74</v>
      </c>
      <c r="AY1447" s="232" t="s">
        <v>152</v>
      </c>
    </row>
    <row r="1448" spans="1:65" s="14" customFormat="1">
      <c r="B1448" s="222"/>
      <c r="C1448" s="223"/>
      <c r="D1448" s="213" t="s">
        <v>161</v>
      </c>
      <c r="E1448" s="224" t="s">
        <v>21</v>
      </c>
      <c r="F1448" s="225" t="s">
        <v>2100</v>
      </c>
      <c r="G1448" s="223"/>
      <c r="H1448" s="226">
        <v>49.639000000000003</v>
      </c>
      <c r="I1448" s="227"/>
      <c r="J1448" s="223"/>
      <c r="K1448" s="223"/>
      <c r="L1448" s="228"/>
      <c r="M1448" s="229"/>
      <c r="N1448" s="230"/>
      <c r="O1448" s="230"/>
      <c r="P1448" s="230"/>
      <c r="Q1448" s="230"/>
      <c r="R1448" s="230"/>
      <c r="S1448" s="230"/>
      <c r="T1448" s="231"/>
      <c r="AT1448" s="232" t="s">
        <v>161</v>
      </c>
      <c r="AU1448" s="232" t="s">
        <v>83</v>
      </c>
      <c r="AV1448" s="14" t="s">
        <v>83</v>
      </c>
      <c r="AW1448" s="14" t="s">
        <v>36</v>
      </c>
      <c r="AX1448" s="14" t="s">
        <v>74</v>
      </c>
      <c r="AY1448" s="232" t="s">
        <v>152</v>
      </c>
    </row>
    <row r="1449" spans="1:65" s="14" customFormat="1">
      <c r="B1449" s="222"/>
      <c r="C1449" s="223"/>
      <c r="D1449" s="213" t="s">
        <v>161</v>
      </c>
      <c r="E1449" s="224" t="s">
        <v>21</v>
      </c>
      <c r="F1449" s="225" t="s">
        <v>2101</v>
      </c>
      <c r="G1449" s="223"/>
      <c r="H1449" s="226">
        <v>232.8</v>
      </c>
      <c r="I1449" s="227"/>
      <c r="J1449" s="223"/>
      <c r="K1449" s="223"/>
      <c r="L1449" s="228"/>
      <c r="M1449" s="229"/>
      <c r="N1449" s="230"/>
      <c r="O1449" s="230"/>
      <c r="P1449" s="230"/>
      <c r="Q1449" s="230"/>
      <c r="R1449" s="230"/>
      <c r="S1449" s="230"/>
      <c r="T1449" s="231"/>
      <c r="AT1449" s="232" t="s">
        <v>161</v>
      </c>
      <c r="AU1449" s="232" t="s">
        <v>83</v>
      </c>
      <c r="AV1449" s="14" t="s">
        <v>83</v>
      </c>
      <c r="AW1449" s="14" t="s">
        <v>36</v>
      </c>
      <c r="AX1449" s="14" t="s">
        <v>74</v>
      </c>
      <c r="AY1449" s="232" t="s">
        <v>152</v>
      </c>
    </row>
    <row r="1450" spans="1:65" s="15" customFormat="1">
      <c r="B1450" s="233"/>
      <c r="C1450" s="234"/>
      <c r="D1450" s="213" t="s">
        <v>161</v>
      </c>
      <c r="E1450" s="235" t="s">
        <v>21</v>
      </c>
      <c r="F1450" s="236" t="s">
        <v>184</v>
      </c>
      <c r="G1450" s="234"/>
      <c r="H1450" s="237">
        <v>427.1</v>
      </c>
      <c r="I1450" s="238"/>
      <c r="J1450" s="234"/>
      <c r="K1450" s="234"/>
      <c r="L1450" s="239"/>
      <c r="M1450" s="240"/>
      <c r="N1450" s="241"/>
      <c r="O1450" s="241"/>
      <c r="P1450" s="241"/>
      <c r="Q1450" s="241"/>
      <c r="R1450" s="241"/>
      <c r="S1450" s="241"/>
      <c r="T1450" s="242"/>
      <c r="AT1450" s="243" t="s">
        <v>161</v>
      </c>
      <c r="AU1450" s="243" t="s">
        <v>83</v>
      </c>
      <c r="AV1450" s="15" t="s">
        <v>159</v>
      </c>
      <c r="AW1450" s="15" t="s">
        <v>36</v>
      </c>
      <c r="AX1450" s="15" t="s">
        <v>81</v>
      </c>
      <c r="AY1450" s="243" t="s">
        <v>152</v>
      </c>
    </row>
    <row r="1451" spans="1:65" s="2" customFormat="1" ht="16.5" customHeight="1">
      <c r="A1451" s="37"/>
      <c r="B1451" s="38"/>
      <c r="C1451" s="244" t="s">
        <v>2102</v>
      </c>
      <c r="D1451" s="244" t="s">
        <v>365</v>
      </c>
      <c r="E1451" s="245" t="s">
        <v>2103</v>
      </c>
      <c r="F1451" s="246" t="s">
        <v>2104</v>
      </c>
      <c r="G1451" s="247" t="s">
        <v>199</v>
      </c>
      <c r="H1451" s="248">
        <v>6.5000000000000002E-2</v>
      </c>
      <c r="I1451" s="249"/>
      <c r="J1451" s="250">
        <f>ROUND(I1451*H1451,2)</f>
        <v>0</v>
      </c>
      <c r="K1451" s="246" t="s">
        <v>158</v>
      </c>
      <c r="L1451" s="251"/>
      <c r="M1451" s="252" t="s">
        <v>21</v>
      </c>
      <c r="N1451" s="253" t="s">
        <v>45</v>
      </c>
      <c r="O1451" s="68"/>
      <c r="P1451" s="207">
        <f>O1451*H1451</f>
        <v>0</v>
      </c>
      <c r="Q1451" s="207">
        <v>1</v>
      </c>
      <c r="R1451" s="207">
        <f>Q1451*H1451</f>
        <v>6.5000000000000002E-2</v>
      </c>
      <c r="S1451" s="207">
        <v>0</v>
      </c>
      <c r="T1451" s="208">
        <f>S1451*H1451</f>
        <v>0</v>
      </c>
      <c r="U1451" s="37"/>
      <c r="V1451" s="37"/>
      <c r="W1451" s="37"/>
      <c r="X1451" s="37"/>
      <c r="Y1451" s="37"/>
      <c r="Z1451" s="37"/>
      <c r="AA1451" s="37"/>
      <c r="AB1451" s="37"/>
      <c r="AC1451" s="37"/>
      <c r="AD1451" s="37"/>
      <c r="AE1451" s="37"/>
      <c r="AR1451" s="209" t="s">
        <v>353</v>
      </c>
      <c r="AT1451" s="209" t="s">
        <v>365</v>
      </c>
      <c r="AU1451" s="209" t="s">
        <v>83</v>
      </c>
      <c r="AY1451" s="19" t="s">
        <v>152</v>
      </c>
      <c r="BE1451" s="210">
        <f>IF(N1451="základní",J1451,0)</f>
        <v>0</v>
      </c>
      <c r="BF1451" s="210">
        <f>IF(N1451="snížená",J1451,0)</f>
        <v>0</v>
      </c>
      <c r="BG1451" s="210">
        <f>IF(N1451="zákl. přenesená",J1451,0)</f>
        <v>0</v>
      </c>
      <c r="BH1451" s="210">
        <f>IF(N1451="sníž. přenesená",J1451,0)</f>
        <v>0</v>
      </c>
      <c r="BI1451" s="210">
        <f>IF(N1451="nulová",J1451,0)</f>
        <v>0</v>
      </c>
      <c r="BJ1451" s="19" t="s">
        <v>81</v>
      </c>
      <c r="BK1451" s="210">
        <f>ROUND(I1451*H1451,2)</f>
        <v>0</v>
      </c>
      <c r="BL1451" s="19" t="s">
        <v>259</v>
      </c>
      <c r="BM1451" s="209" t="s">
        <v>2105</v>
      </c>
    </row>
    <row r="1452" spans="1:65" s="13" customFormat="1">
      <c r="B1452" s="211"/>
      <c r="C1452" s="212"/>
      <c r="D1452" s="213" t="s">
        <v>161</v>
      </c>
      <c r="E1452" s="214" t="s">
        <v>21</v>
      </c>
      <c r="F1452" s="215" t="s">
        <v>369</v>
      </c>
      <c r="G1452" s="212"/>
      <c r="H1452" s="214" t="s">
        <v>21</v>
      </c>
      <c r="I1452" s="216"/>
      <c r="J1452" s="212"/>
      <c r="K1452" s="212"/>
      <c r="L1452" s="217"/>
      <c r="M1452" s="218"/>
      <c r="N1452" s="219"/>
      <c r="O1452" s="219"/>
      <c r="P1452" s="219"/>
      <c r="Q1452" s="219"/>
      <c r="R1452" s="219"/>
      <c r="S1452" s="219"/>
      <c r="T1452" s="220"/>
      <c r="AT1452" s="221" t="s">
        <v>161</v>
      </c>
      <c r="AU1452" s="221" t="s">
        <v>83</v>
      </c>
      <c r="AV1452" s="13" t="s">
        <v>81</v>
      </c>
      <c r="AW1452" s="13" t="s">
        <v>36</v>
      </c>
      <c r="AX1452" s="13" t="s">
        <v>74</v>
      </c>
      <c r="AY1452" s="221" t="s">
        <v>152</v>
      </c>
    </row>
    <row r="1453" spans="1:65" s="14" customFormat="1">
      <c r="B1453" s="222"/>
      <c r="C1453" s="223"/>
      <c r="D1453" s="213" t="s">
        <v>161</v>
      </c>
      <c r="E1453" s="224" t="s">
        <v>21</v>
      </c>
      <c r="F1453" s="225" t="s">
        <v>2106</v>
      </c>
      <c r="G1453" s="223"/>
      <c r="H1453" s="226">
        <v>6.5000000000000002E-2</v>
      </c>
      <c r="I1453" s="227"/>
      <c r="J1453" s="223"/>
      <c r="K1453" s="223"/>
      <c r="L1453" s="228"/>
      <c r="M1453" s="229"/>
      <c r="N1453" s="230"/>
      <c r="O1453" s="230"/>
      <c r="P1453" s="230"/>
      <c r="Q1453" s="230"/>
      <c r="R1453" s="230"/>
      <c r="S1453" s="230"/>
      <c r="T1453" s="231"/>
      <c r="AT1453" s="232" t="s">
        <v>161</v>
      </c>
      <c r="AU1453" s="232" t="s">
        <v>83</v>
      </c>
      <c r="AV1453" s="14" t="s">
        <v>83</v>
      </c>
      <c r="AW1453" s="14" t="s">
        <v>36</v>
      </c>
      <c r="AX1453" s="14" t="s">
        <v>81</v>
      </c>
      <c r="AY1453" s="232" t="s">
        <v>152</v>
      </c>
    </row>
    <row r="1454" spans="1:65" s="2" customFormat="1" ht="16.5" customHeight="1">
      <c r="A1454" s="37"/>
      <c r="B1454" s="38"/>
      <c r="C1454" s="244" t="s">
        <v>2107</v>
      </c>
      <c r="D1454" s="244" t="s">
        <v>365</v>
      </c>
      <c r="E1454" s="245" t="s">
        <v>2108</v>
      </c>
      <c r="F1454" s="246" t="s">
        <v>2109</v>
      </c>
      <c r="G1454" s="247" t="s">
        <v>199</v>
      </c>
      <c r="H1454" s="248">
        <v>5.3999999999999999E-2</v>
      </c>
      <c r="I1454" s="249"/>
      <c r="J1454" s="250">
        <f>ROUND(I1454*H1454,2)</f>
        <v>0</v>
      </c>
      <c r="K1454" s="246" t="s">
        <v>158</v>
      </c>
      <c r="L1454" s="251"/>
      <c r="M1454" s="252" t="s">
        <v>21</v>
      </c>
      <c r="N1454" s="253" t="s">
        <v>45</v>
      </c>
      <c r="O1454" s="68"/>
      <c r="P1454" s="207">
        <f>O1454*H1454</f>
        <v>0</v>
      </c>
      <c r="Q1454" s="207">
        <v>1</v>
      </c>
      <c r="R1454" s="207">
        <f>Q1454*H1454</f>
        <v>5.3999999999999999E-2</v>
      </c>
      <c r="S1454" s="207">
        <v>0</v>
      </c>
      <c r="T1454" s="208">
        <f>S1454*H1454</f>
        <v>0</v>
      </c>
      <c r="U1454" s="37"/>
      <c r="V1454" s="37"/>
      <c r="W1454" s="37"/>
      <c r="X1454" s="37"/>
      <c r="Y1454" s="37"/>
      <c r="Z1454" s="37"/>
      <c r="AA1454" s="37"/>
      <c r="AB1454" s="37"/>
      <c r="AC1454" s="37"/>
      <c r="AD1454" s="37"/>
      <c r="AE1454" s="37"/>
      <c r="AR1454" s="209" t="s">
        <v>353</v>
      </c>
      <c r="AT1454" s="209" t="s">
        <v>365</v>
      </c>
      <c r="AU1454" s="209" t="s">
        <v>83</v>
      </c>
      <c r="AY1454" s="19" t="s">
        <v>152</v>
      </c>
      <c r="BE1454" s="210">
        <f>IF(N1454="základní",J1454,0)</f>
        <v>0</v>
      </c>
      <c r="BF1454" s="210">
        <f>IF(N1454="snížená",J1454,0)</f>
        <v>0</v>
      </c>
      <c r="BG1454" s="210">
        <f>IF(N1454="zákl. přenesená",J1454,0)</f>
        <v>0</v>
      </c>
      <c r="BH1454" s="210">
        <f>IF(N1454="sníž. přenesená",J1454,0)</f>
        <v>0</v>
      </c>
      <c r="BI1454" s="210">
        <f>IF(N1454="nulová",J1454,0)</f>
        <v>0</v>
      </c>
      <c r="BJ1454" s="19" t="s">
        <v>81</v>
      </c>
      <c r="BK1454" s="210">
        <f>ROUND(I1454*H1454,2)</f>
        <v>0</v>
      </c>
      <c r="BL1454" s="19" t="s">
        <v>259</v>
      </c>
      <c r="BM1454" s="209" t="s">
        <v>2110</v>
      </c>
    </row>
    <row r="1455" spans="1:65" s="13" customFormat="1">
      <c r="B1455" s="211"/>
      <c r="C1455" s="212"/>
      <c r="D1455" s="213" t="s">
        <v>161</v>
      </c>
      <c r="E1455" s="214" t="s">
        <v>21</v>
      </c>
      <c r="F1455" s="215" t="s">
        <v>369</v>
      </c>
      <c r="G1455" s="212"/>
      <c r="H1455" s="214" t="s">
        <v>21</v>
      </c>
      <c r="I1455" s="216"/>
      <c r="J1455" s="212"/>
      <c r="K1455" s="212"/>
      <c r="L1455" s="217"/>
      <c r="M1455" s="218"/>
      <c r="N1455" s="219"/>
      <c r="O1455" s="219"/>
      <c r="P1455" s="219"/>
      <c r="Q1455" s="219"/>
      <c r="R1455" s="219"/>
      <c r="S1455" s="219"/>
      <c r="T1455" s="220"/>
      <c r="AT1455" s="221" t="s">
        <v>161</v>
      </c>
      <c r="AU1455" s="221" t="s">
        <v>83</v>
      </c>
      <c r="AV1455" s="13" t="s">
        <v>81</v>
      </c>
      <c r="AW1455" s="13" t="s">
        <v>36</v>
      </c>
      <c r="AX1455" s="13" t="s">
        <v>74</v>
      </c>
      <c r="AY1455" s="221" t="s">
        <v>152</v>
      </c>
    </row>
    <row r="1456" spans="1:65" s="14" customFormat="1">
      <c r="B1456" s="222"/>
      <c r="C1456" s="223"/>
      <c r="D1456" s="213" t="s">
        <v>161</v>
      </c>
      <c r="E1456" s="224" t="s">
        <v>21</v>
      </c>
      <c r="F1456" s="225" t="s">
        <v>2111</v>
      </c>
      <c r="G1456" s="223"/>
      <c r="H1456" s="226">
        <v>5.3999999999999999E-2</v>
      </c>
      <c r="I1456" s="227"/>
      <c r="J1456" s="223"/>
      <c r="K1456" s="223"/>
      <c r="L1456" s="228"/>
      <c r="M1456" s="229"/>
      <c r="N1456" s="230"/>
      <c r="O1456" s="230"/>
      <c r="P1456" s="230"/>
      <c r="Q1456" s="230"/>
      <c r="R1456" s="230"/>
      <c r="S1456" s="230"/>
      <c r="T1456" s="231"/>
      <c r="AT1456" s="232" t="s">
        <v>161</v>
      </c>
      <c r="AU1456" s="232" t="s">
        <v>83</v>
      </c>
      <c r="AV1456" s="14" t="s">
        <v>83</v>
      </c>
      <c r="AW1456" s="14" t="s">
        <v>36</v>
      </c>
      <c r="AX1456" s="14" t="s">
        <v>81</v>
      </c>
      <c r="AY1456" s="232" t="s">
        <v>152</v>
      </c>
    </row>
    <row r="1457" spans="1:65" s="2" customFormat="1" ht="16.5" customHeight="1">
      <c r="A1457" s="37"/>
      <c r="B1457" s="38"/>
      <c r="C1457" s="244" t="s">
        <v>2112</v>
      </c>
      <c r="D1457" s="244" t="s">
        <v>365</v>
      </c>
      <c r="E1457" s="245" t="s">
        <v>2113</v>
      </c>
      <c r="F1457" s="246" t="s">
        <v>2114</v>
      </c>
      <c r="G1457" s="247" t="s">
        <v>199</v>
      </c>
      <c r="H1457" s="248">
        <v>9.0999999999999998E-2</v>
      </c>
      <c r="I1457" s="249"/>
      <c r="J1457" s="250">
        <f>ROUND(I1457*H1457,2)</f>
        <v>0</v>
      </c>
      <c r="K1457" s="246" t="s">
        <v>272</v>
      </c>
      <c r="L1457" s="251"/>
      <c r="M1457" s="252" t="s">
        <v>21</v>
      </c>
      <c r="N1457" s="253" t="s">
        <v>45</v>
      </c>
      <c r="O1457" s="68"/>
      <c r="P1457" s="207">
        <f>O1457*H1457</f>
        <v>0</v>
      </c>
      <c r="Q1457" s="207">
        <v>1</v>
      </c>
      <c r="R1457" s="207">
        <f>Q1457*H1457</f>
        <v>9.0999999999999998E-2</v>
      </c>
      <c r="S1457" s="207">
        <v>0</v>
      </c>
      <c r="T1457" s="208">
        <f>S1457*H1457</f>
        <v>0</v>
      </c>
      <c r="U1457" s="37"/>
      <c r="V1457" s="37"/>
      <c r="W1457" s="37"/>
      <c r="X1457" s="37"/>
      <c r="Y1457" s="37"/>
      <c r="Z1457" s="37"/>
      <c r="AA1457" s="37"/>
      <c r="AB1457" s="37"/>
      <c r="AC1457" s="37"/>
      <c r="AD1457" s="37"/>
      <c r="AE1457" s="37"/>
      <c r="AR1457" s="209" t="s">
        <v>353</v>
      </c>
      <c r="AT1457" s="209" t="s">
        <v>365</v>
      </c>
      <c r="AU1457" s="209" t="s">
        <v>83</v>
      </c>
      <c r="AY1457" s="19" t="s">
        <v>152</v>
      </c>
      <c r="BE1457" s="210">
        <f>IF(N1457="základní",J1457,0)</f>
        <v>0</v>
      </c>
      <c r="BF1457" s="210">
        <f>IF(N1457="snížená",J1457,0)</f>
        <v>0</v>
      </c>
      <c r="BG1457" s="210">
        <f>IF(N1457="zákl. přenesená",J1457,0)</f>
        <v>0</v>
      </c>
      <c r="BH1457" s="210">
        <f>IF(N1457="sníž. přenesená",J1457,0)</f>
        <v>0</v>
      </c>
      <c r="BI1457" s="210">
        <f>IF(N1457="nulová",J1457,0)</f>
        <v>0</v>
      </c>
      <c r="BJ1457" s="19" t="s">
        <v>81</v>
      </c>
      <c r="BK1457" s="210">
        <f>ROUND(I1457*H1457,2)</f>
        <v>0</v>
      </c>
      <c r="BL1457" s="19" t="s">
        <v>259</v>
      </c>
      <c r="BM1457" s="209" t="s">
        <v>2115</v>
      </c>
    </row>
    <row r="1458" spans="1:65" s="13" customFormat="1">
      <c r="B1458" s="211"/>
      <c r="C1458" s="212"/>
      <c r="D1458" s="213" t="s">
        <v>161</v>
      </c>
      <c r="E1458" s="214" t="s">
        <v>21</v>
      </c>
      <c r="F1458" s="215" t="s">
        <v>2116</v>
      </c>
      <c r="G1458" s="212"/>
      <c r="H1458" s="214" t="s">
        <v>21</v>
      </c>
      <c r="I1458" s="216"/>
      <c r="J1458" s="212"/>
      <c r="K1458" s="212"/>
      <c r="L1458" s="217"/>
      <c r="M1458" s="218"/>
      <c r="N1458" s="219"/>
      <c r="O1458" s="219"/>
      <c r="P1458" s="219"/>
      <c r="Q1458" s="219"/>
      <c r="R1458" s="219"/>
      <c r="S1458" s="219"/>
      <c r="T1458" s="220"/>
      <c r="AT1458" s="221" t="s">
        <v>161</v>
      </c>
      <c r="AU1458" s="221" t="s">
        <v>83</v>
      </c>
      <c r="AV1458" s="13" t="s">
        <v>81</v>
      </c>
      <c r="AW1458" s="13" t="s">
        <v>36</v>
      </c>
      <c r="AX1458" s="13" t="s">
        <v>74</v>
      </c>
      <c r="AY1458" s="221" t="s">
        <v>152</v>
      </c>
    </row>
    <row r="1459" spans="1:65" s="14" customFormat="1">
      <c r="B1459" s="222"/>
      <c r="C1459" s="223"/>
      <c r="D1459" s="213" t="s">
        <v>161</v>
      </c>
      <c r="E1459" s="224" t="s">
        <v>21</v>
      </c>
      <c r="F1459" s="225" t="s">
        <v>2117</v>
      </c>
      <c r="G1459" s="223"/>
      <c r="H1459" s="226">
        <v>9.0999999999999998E-2</v>
      </c>
      <c r="I1459" s="227"/>
      <c r="J1459" s="223"/>
      <c r="K1459" s="223"/>
      <c r="L1459" s="228"/>
      <c r="M1459" s="229"/>
      <c r="N1459" s="230"/>
      <c r="O1459" s="230"/>
      <c r="P1459" s="230"/>
      <c r="Q1459" s="230"/>
      <c r="R1459" s="230"/>
      <c r="S1459" s="230"/>
      <c r="T1459" s="231"/>
      <c r="AT1459" s="232" t="s">
        <v>161</v>
      </c>
      <c r="AU1459" s="232" t="s">
        <v>83</v>
      </c>
      <c r="AV1459" s="14" t="s">
        <v>83</v>
      </c>
      <c r="AW1459" s="14" t="s">
        <v>36</v>
      </c>
      <c r="AX1459" s="14" t="s">
        <v>81</v>
      </c>
      <c r="AY1459" s="232" t="s">
        <v>152</v>
      </c>
    </row>
    <row r="1460" spans="1:65" s="2" customFormat="1" ht="24" customHeight="1">
      <c r="A1460" s="37"/>
      <c r="B1460" s="38"/>
      <c r="C1460" s="244" t="s">
        <v>2118</v>
      </c>
      <c r="D1460" s="244" t="s">
        <v>365</v>
      </c>
      <c r="E1460" s="245" t="s">
        <v>2119</v>
      </c>
      <c r="F1460" s="246" t="s">
        <v>2120</v>
      </c>
      <c r="G1460" s="247" t="s">
        <v>271</v>
      </c>
      <c r="H1460" s="248">
        <v>15.12</v>
      </c>
      <c r="I1460" s="249"/>
      <c r="J1460" s="250">
        <f>ROUND(I1460*H1460,2)</f>
        <v>0</v>
      </c>
      <c r="K1460" s="246" t="s">
        <v>272</v>
      </c>
      <c r="L1460" s="251"/>
      <c r="M1460" s="252" t="s">
        <v>21</v>
      </c>
      <c r="N1460" s="253" t="s">
        <v>45</v>
      </c>
      <c r="O1460" s="68"/>
      <c r="P1460" s="207">
        <f>O1460*H1460</f>
        <v>0</v>
      </c>
      <c r="Q1460" s="207">
        <v>1</v>
      </c>
      <c r="R1460" s="207">
        <f>Q1460*H1460</f>
        <v>15.12</v>
      </c>
      <c r="S1460" s="207">
        <v>0</v>
      </c>
      <c r="T1460" s="208">
        <f>S1460*H1460</f>
        <v>0</v>
      </c>
      <c r="U1460" s="37"/>
      <c r="V1460" s="37"/>
      <c r="W1460" s="37"/>
      <c r="X1460" s="37"/>
      <c r="Y1460" s="37"/>
      <c r="Z1460" s="37"/>
      <c r="AA1460" s="37"/>
      <c r="AB1460" s="37"/>
      <c r="AC1460" s="37"/>
      <c r="AD1460" s="37"/>
      <c r="AE1460" s="37"/>
      <c r="AR1460" s="209" t="s">
        <v>353</v>
      </c>
      <c r="AT1460" s="209" t="s">
        <v>365</v>
      </c>
      <c r="AU1460" s="209" t="s">
        <v>83</v>
      </c>
      <c r="AY1460" s="19" t="s">
        <v>152</v>
      </c>
      <c r="BE1460" s="210">
        <f>IF(N1460="základní",J1460,0)</f>
        <v>0</v>
      </c>
      <c r="BF1460" s="210">
        <f>IF(N1460="snížená",J1460,0)</f>
        <v>0</v>
      </c>
      <c r="BG1460" s="210">
        <f>IF(N1460="zákl. přenesená",J1460,0)</f>
        <v>0</v>
      </c>
      <c r="BH1460" s="210">
        <f>IF(N1460="sníž. přenesená",J1460,0)</f>
        <v>0</v>
      </c>
      <c r="BI1460" s="210">
        <f>IF(N1460="nulová",J1460,0)</f>
        <v>0</v>
      </c>
      <c r="BJ1460" s="19" t="s">
        <v>81</v>
      </c>
      <c r="BK1460" s="210">
        <f>ROUND(I1460*H1460,2)</f>
        <v>0</v>
      </c>
      <c r="BL1460" s="19" t="s">
        <v>259</v>
      </c>
      <c r="BM1460" s="209" t="s">
        <v>2121</v>
      </c>
    </row>
    <row r="1461" spans="1:65" s="13" customFormat="1">
      <c r="B1461" s="211"/>
      <c r="C1461" s="212"/>
      <c r="D1461" s="213" t="s">
        <v>161</v>
      </c>
      <c r="E1461" s="214" t="s">
        <v>21</v>
      </c>
      <c r="F1461" s="215" t="s">
        <v>1078</v>
      </c>
      <c r="G1461" s="212"/>
      <c r="H1461" s="214" t="s">
        <v>21</v>
      </c>
      <c r="I1461" s="216"/>
      <c r="J1461" s="212"/>
      <c r="K1461" s="212"/>
      <c r="L1461" s="217"/>
      <c r="M1461" s="218"/>
      <c r="N1461" s="219"/>
      <c r="O1461" s="219"/>
      <c r="P1461" s="219"/>
      <c r="Q1461" s="219"/>
      <c r="R1461" s="219"/>
      <c r="S1461" s="219"/>
      <c r="T1461" s="220"/>
      <c r="AT1461" s="221" t="s">
        <v>161</v>
      </c>
      <c r="AU1461" s="221" t="s">
        <v>83</v>
      </c>
      <c r="AV1461" s="13" t="s">
        <v>81</v>
      </c>
      <c r="AW1461" s="13" t="s">
        <v>36</v>
      </c>
      <c r="AX1461" s="13" t="s">
        <v>74</v>
      </c>
      <c r="AY1461" s="221" t="s">
        <v>152</v>
      </c>
    </row>
    <row r="1462" spans="1:65" s="14" customFormat="1">
      <c r="B1462" s="222"/>
      <c r="C1462" s="223"/>
      <c r="D1462" s="213" t="s">
        <v>161</v>
      </c>
      <c r="E1462" s="224" t="s">
        <v>21</v>
      </c>
      <c r="F1462" s="225" t="s">
        <v>2122</v>
      </c>
      <c r="G1462" s="223"/>
      <c r="H1462" s="226">
        <v>15.12</v>
      </c>
      <c r="I1462" s="227"/>
      <c r="J1462" s="223"/>
      <c r="K1462" s="223"/>
      <c r="L1462" s="228"/>
      <c r="M1462" s="229"/>
      <c r="N1462" s="230"/>
      <c r="O1462" s="230"/>
      <c r="P1462" s="230"/>
      <c r="Q1462" s="230"/>
      <c r="R1462" s="230"/>
      <c r="S1462" s="230"/>
      <c r="T1462" s="231"/>
      <c r="AT1462" s="232" t="s">
        <v>161</v>
      </c>
      <c r="AU1462" s="232" t="s">
        <v>83</v>
      </c>
      <c r="AV1462" s="14" t="s">
        <v>83</v>
      </c>
      <c r="AW1462" s="14" t="s">
        <v>36</v>
      </c>
      <c r="AX1462" s="14" t="s">
        <v>81</v>
      </c>
      <c r="AY1462" s="232" t="s">
        <v>152</v>
      </c>
    </row>
    <row r="1463" spans="1:65" s="2" customFormat="1" ht="24" customHeight="1">
      <c r="A1463" s="37"/>
      <c r="B1463" s="38"/>
      <c r="C1463" s="198" t="s">
        <v>2123</v>
      </c>
      <c r="D1463" s="198" t="s">
        <v>154</v>
      </c>
      <c r="E1463" s="199" t="s">
        <v>2124</v>
      </c>
      <c r="F1463" s="200" t="s">
        <v>2125</v>
      </c>
      <c r="G1463" s="201" t="s">
        <v>1433</v>
      </c>
      <c r="H1463" s="202">
        <v>200</v>
      </c>
      <c r="I1463" s="203"/>
      <c r="J1463" s="204">
        <f>ROUND(I1463*H1463,2)</f>
        <v>0</v>
      </c>
      <c r="K1463" s="200" t="s">
        <v>158</v>
      </c>
      <c r="L1463" s="42"/>
      <c r="M1463" s="205" t="s">
        <v>21</v>
      </c>
      <c r="N1463" s="206" t="s">
        <v>45</v>
      </c>
      <c r="O1463" s="68"/>
      <c r="P1463" s="207">
        <f>O1463*H1463</f>
        <v>0</v>
      </c>
      <c r="Q1463" s="207">
        <v>5.0000000000000002E-5</v>
      </c>
      <c r="R1463" s="207">
        <f>Q1463*H1463</f>
        <v>0.01</v>
      </c>
      <c r="S1463" s="207">
        <v>0</v>
      </c>
      <c r="T1463" s="208">
        <f>S1463*H1463</f>
        <v>0</v>
      </c>
      <c r="U1463" s="37"/>
      <c r="V1463" s="37"/>
      <c r="W1463" s="37"/>
      <c r="X1463" s="37"/>
      <c r="Y1463" s="37"/>
      <c r="Z1463" s="37"/>
      <c r="AA1463" s="37"/>
      <c r="AB1463" s="37"/>
      <c r="AC1463" s="37"/>
      <c r="AD1463" s="37"/>
      <c r="AE1463" s="37"/>
      <c r="AR1463" s="209" t="s">
        <v>259</v>
      </c>
      <c r="AT1463" s="209" t="s">
        <v>154</v>
      </c>
      <c r="AU1463" s="209" t="s">
        <v>83</v>
      </c>
      <c r="AY1463" s="19" t="s">
        <v>152</v>
      </c>
      <c r="BE1463" s="210">
        <f>IF(N1463="základní",J1463,0)</f>
        <v>0</v>
      </c>
      <c r="BF1463" s="210">
        <f>IF(N1463="snížená",J1463,0)</f>
        <v>0</v>
      </c>
      <c r="BG1463" s="210">
        <f>IF(N1463="zákl. přenesená",J1463,0)</f>
        <v>0</v>
      </c>
      <c r="BH1463" s="210">
        <f>IF(N1463="sníž. přenesená",J1463,0)</f>
        <v>0</v>
      </c>
      <c r="BI1463" s="210">
        <f>IF(N1463="nulová",J1463,0)</f>
        <v>0</v>
      </c>
      <c r="BJ1463" s="19" t="s">
        <v>81</v>
      </c>
      <c r="BK1463" s="210">
        <f>ROUND(I1463*H1463,2)</f>
        <v>0</v>
      </c>
      <c r="BL1463" s="19" t="s">
        <v>259</v>
      </c>
      <c r="BM1463" s="209" t="s">
        <v>2126</v>
      </c>
    </row>
    <row r="1464" spans="1:65" s="14" customFormat="1" ht="22.5">
      <c r="B1464" s="222"/>
      <c r="C1464" s="223"/>
      <c r="D1464" s="213" t="s">
        <v>161</v>
      </c>
      <c r="E1464" s="224" t="s">
        <v>21</v>
      </c>
      <c r="F1464" s="225" t="s">
        <v>2127</v>
      </c>
      <c r="G1464" s="223"/>
      <c r="H1464" s="226">
        <v>200</v>
      </c>
      <c r="I1464" s="227"/>
      <c r="J1464" s="223"/>
      <c r="K1464" s="223"/>
      <c r="L1464" s="228"/>
      <c r="M1464" s="229"/>
      <c r="N1464" s="230"/>
      <c r="O1464" s="230"/>
      <c r="P1464" s="230"/>
      <c r="Q1464" s="230"/>
      <c r="R1464" s="230"/>
      <c r="S1464" s="230"/>
      <c r="T1464" s="231"/>
      <c r="AT1464" s="232" t="s">
        <v>161</v>
      </c>
      <c r="AU1464" s="232" t="s">
        <v>83</v>
      </c>
      <c r="AV1464" s="14" t="s">
        <v>83</v>
      </c>
      <c r="AW1464" s="14" t="s">
        <v>36</v>
      </c>
      <c r="AX1464" s="14" t="s">
        <v>81</v>
      </c>
      <c r="AY1464" s="232" t="s">
        <v>152</v>
      </c>
    </row>
    <row r="1465" spans="1:65" s="2" customFormat="1" ht="24" customHeight="1">
      <c r="A1465" s="37"/>
      <c r="B1465" s="38"/>
      <c r="C1465" s="244" t="s">
        <v>2128</v>
      </c>
      <c r="D1465" s="244" t="s">
        <v>365</v>
      </c>
      <c r="E1465" s="245" t="s">
        <v>2129</v>
      </c>
      <c r="F1465" s="246" t="s">
        <v>2130</v>
      </c>
      <c r="G1465" s="247" t="s">
        <v>199</v>
      </c>
      <c r="H1465" s="248">
        <v>0.22</v>
      </c>
      <c r="I1465" s="249"/>
      <c r="J1465" s="250">
        <f>ROUND(I1465*H1465,2)</f>
        <v>0</v>
      </c>
      <c r="K1465" s="246" t="s">
        <v>272</v>
      </c>
      <c r="L1465" s="251"/>
      <c r="M1465" s="252" t="s">
        <v>21</v>
      </c>
      <c r="N1465" s="253" t="s">
        <v>45</v>
      </c>
      <c r="O1465" s="68"/>
      <c r="P1465" s="207">
        <f>O1465*H1465</f>
        <v>0</v>
      </c>
      <c r="Q1465" s="207">
        <v>1</v>
      </c>
      <c r="R1465" s="207">
        <f>Q1465*H1465</f>
        <v>0.22</v>
      </c>
      <c r="S1465" s="207">
        <v>0</v>
      </c>
      <c r="T1465" s="208">
        <f>S1465*H1465</f>
        <v>0</v>
      </c>
      <c r="U1465" s="37"/>
      <c r="V1465" s="37"/>
      <c r="W1465" s="37"/>
      <c r="X1465" s="37"/>
      <c r="Y1465" s="37"/>
      <c r="Z1465" s="37"/>
      <c r="AA1465" s="37"/>
      <c r="AB1465" s="37"/>
      <c r="AC1465" s="37"/>
      <c r="AD1465" s="37"/>
      <c r="AE1465" s="37"/>
      <c r="AR1465" s="209" t="s">
        <v>353</v>
      </c>
      <c r="AT1465" s="209" t="s">
        <v>365</v>
      </c>
      <c r="AU1465" s="209" t="s">
        <v>83</v>
      </c>
      <c r="AY1465" s="19" t="s">
        <v>152</v>
      </c>
      <c r="BE1465" s="210">
        <f>IF(N1465="základní",J1465,0)</f>
        <v>0</v>
      </c>
      <c r="BF1465" s="210">
        <f>IF(N1465="snížená",J1465,0)</f>
        <v>0</v>
      </c>
      <c r="BG1465" s="210">
        <f>IF(N1465="zákl. přenesená",J1465,0)</f>
        <v>0</v>
      </c>
      <c r="BH1465" s="210">
        <f>IF(N1465="sníž. přenesená",J1465,0)</f>
        <v>0</v>
      </c>
      <c r="BI1465" s="210">
        <f>IF(N1465="nulová",J1465,0)</f>
        <v>0</v>
      </c>
      <c r="BJ1465" s="19" t="s">
        <v>81</v>
      </c>
      <c r="BK1465" s="210">
        <f>ROUND(I1465*H1465,2)</f>
        <v>0</v>
      </c>
      <c r="BL1465" s="19" t="s">
        <v>259</v>
      </c>
      <c r="BM1465" s="209" t="s">
        <v>2131</v>
      </c>
    </row>
    <row r="1466" spans="1:65" s="14" customFormat="1">
      <c r="B1466" s="222"/>
      <c r="C1466" s="223"/>
      <c r="D1466" s="213" t="s">
        <v>161</v>
      </c>
      <c r="E1466" s="224" t="s">
        <v>21</v>
      </c>
      <c r="F1466" s="225" t="s">
        <v>2132</v>
      </c>
      <c r="G1466" s="223"/>
      <c r="H1466" s="226">
        <v>0.22</v>
      </c>
      <c r="I1466" s="227"/>
      <c r="J1466" s="223"/>
      <c r="K1466" s="223"/>
      <c r="L1466" s="228"/>
      <c r="M1466" s="229"/>
      <c r="N1466" s="230"/>
      <c r="O1466" s="230"/>
      <c r="P1466" s="230"/>
      <c r="Q1466" s="230"/>
      <c r="R1466" s="230"/>
      <c r="S1466" s="230"/>
      <c r="T1466" s="231"/>
      <c r="AT1466" s="232" t="s">
        <v>161</v>
      </c>
      <c r="AU1466" s="232" t="s">
        <v>83</v>
      </c>
      <c r="AV1466" s="14" t="s">
        <v>83</v>
      </c>
      <c r="AW1466" s="14" t="s">
        <v>36</v>
      </c>
      <c r="AX1466" s="14" t="s">
        <v>81</v>
      </c>
      <c r="AY1466" s="232" t="s">
        <v>152</v>
      </c>
    </row>
    <row r="1467" spans="1:65" s="2" customFormat="1" ht="36" customHeight="1">
      <c r="A1467" s="37"/>
      <c r="B1467" s="38"/>
      <c r="C1467" s="198" t="s">
        <v>2133</v>
      </c>
      <c r="D1467" s="198" t="s">
        <v>154</v>
      </c>
      <c r="E1467" s="199" t="s">
        <v>2134</v>
      </c>
      <c r="F1467" s="200" t="s">
        <v>2135</v>
      </c>
      <c r="G1467" s="201" t="s">
        <v>1084</v>
      </c>
      <c r="H1467" s="265"/>
      <c r="I1467" s="203"/>
      <c r="J1467" s="204">
        <f>ROUND(I1467*H1467,2)</f>
        <v>0</v>
      </c>
      <c r="K1467" s="200" t="s">
        <v>158</v>
      </c>
      <c r="L1467" s="42"/>
      <c r="M1467" s="205" t="s">
        <v>21</v>
      </c>
      <c r="N1467" s="206" t="s">
        <v>45</v>
      </c>
      <c r="O1467" s="68"/>
      <c r="P1467" s="207">
        <f>O1467*H1467</f>
        <v>0</v>
      </c>
      <c r="Q1467" s="207">
        <v>0</v>
      </c>
      <c r="R1467" s="207">
        <f>Q1467*H1467</f>
        <v>0</v>
      </c>
      <c r="S1467" s="207">
        <v>0</v>
      </c>
      <c r="T1467" s="208">
        <f>S1467*H1467</f>
        <v>0</v>
      </c>
      <c r="U1467" s="37"/>
      <c r="V1467" s="37"/>
      <c r="W1467" s="37"/>
      <c r="X1467" s="37"/>
      <c r="Y1467" s="37"/>
      <c r="Z1467" s="37"/>
      <c r="AA1467" s="37"/>
      <c r="AB1467" s="37"/>
      <c r="AC1467" s="37"/>
      <c r="AD1467" s="37"/>
      <c r="AE1467" s="37"/>
      <c r="AR1467" s="209" t="s">
        <v>259</v>
      </c>
      <c r="AT1467" s="209" t="s">
        <v>154</v>
      </c>
      <c r="AU1467" s="209" t="s">
        <v>83</v>
      </c>
      <c r="AY1467" s="19" t="s">
        <v>152</v>
      </c>
      <c r="BE1467" s="210">
        <f>IF(N1467="základní",J1467,0)</f>
        <v>0</v>
      </c>
      <c r="BF1467" s="210">
        <f>IF(N1467="snížená",J1467,0)</f>
        <v>0</v>
      </c>
      <c r="BG1467" s="210">
        <f>IF(N1467="zákl. přenesená",J1467,0)</f>
        <v>0</v>
      </c>
      <c r="BH1467" s="210">
        <f>IF(N1467="sníž. přenesená",J1467,0)</f>
        <v>0</v>
      </c>
      <c r="BI1467" s="210">
        <f>IF(N1467="nulová",J1467,0)</f>
        <v>0</v>
      </c>
      <c r="BJ1467" s="19" t="s">
        <v>81</v>
      </c>
      <c r="BK1467" s="210">
        <f>ROUND(I1467*H1467,2)</f>
        <v>0</v>
      </c>
      <c r="BL1467" s="19" t="s">
        <v>259</v>
      </c>
      <c r="BM1467" s="209" t="s">
        <v>2136</v>
      </c>
    </row>
    <row r="1468" spans="1:65" s="12" customFormat="1" ht="22.9" customHeight="1">
      <c r="B1468" s="182"/>
      <c r="C1468" s="183"/>
      <c r="D1468" s="184" t="s">
        <v>73</v>
      </c>
      <c r="E1468" s="196" t="s">
        <v>2137</v>
      </c>
      <c r="F1468" s="196" t="s">
        <v>2138</v>
      </c>
      <c r="G1468" s="183"/>
      <c r="H1468" s="183"/>
      <c r="I1468" s="186"/>
      <c r="J1468" s="197">
        <f>BK1468</f>
        <v>0</v>
      </c>
      <c r="K1468" s="183"/>
      <c r="L1468" s="188"/>
      <c r="M1468" s="189"/>
      <c r="N1468" s="190"/>
      <c r="O1468" s="190"/>
      <c r="P1468" s="191">
        <f>SUM(P1469:P1600)</f>
        <v>0</v>
      </c>
      <c r="Q1468" s="190"/>
      <c r="R1468" s="191">
        <f>SUM(R1469:R1600)</f>
        <v>9.0615743200000001</v>
      </c>
      <c r="S1468" s="190"/>
      <c r="T1468" s="192">
        <f>SUM(T1469:T1600)</f>
        <v>0</v>
      </c>
      <c r="AR1468" s="193" t="s">
        <v>83</v>
      </c>
      <c r="AT1468" s="194" t="s">
        <v>73</v>
      </c>
      <c r="AU1468" s="194" t="s">
        <v>81</v>
      </c>
      <c r="AY1468" s="193" t="s">
        <v>152</v>
      </c>
      <c r="BK1468" s="195">
        <f>SUM(BK1469:BK1600)</f>
        <v>0</v>
      </c>
    </row>
    <row r="1469" spans="1:65" s="2" customFormat="1" ht="24" customHeight="1">
      <c r="A1469" s="37"/>
      <c r="B1469" s="38"/>
      <c r="C1469" s="198" t="s">
        <v>2139</v>
      </c>
      <c r="D1469" s="198" t="s">
        <v>154</v>
      </c>
      <c r="E1469" s="199" t="s">
        <v>2140</v>
      </c>
      <c r="F1469" s="200" t="s">
        <v>2141</v>
      </c>
      <c r="G1469" s="201" t="s">
        <v>219</v>
      </c>
      <c r="H1469" s="202">
        <v>139.1</v>
      </c>
      <c r="I1469" s="203"/>
      <c r="J1469" s="204">
        <f>ROUND(I1469*H1469,2)</f>
        <v>0</v>
      </c>
      <c r="K1469" s="200" t="s">
        <v>158</v>
      </c>
      <c r="L1469" s="42"/>
      <c r="M1469" s="205" t="s">
        <v>21</v>
      </c>
      <c r="N1469" s="206" t="s">
        <v>45</v>
      </c>
      <c r="O1469" s="68"/>
      <c r="P1469" s="207">
        <f>O1469*H1469</f>
        <v>0</v>
      </c>
      <c r="Q1469" s="207">
        <v>2.9999999999999997E-4</v>
      </c>
      <c r="R1469" s="207">
        <f>Q1469*H1469</f>
        <v>4.1729999999999996E-2</v>
      </c>
      <c r="S1469" s="207">
        <v>0</v>
      </c>
      <c r="T1469" s="208">
        <f>S1469*H1469</f>
        <v>0</v>
      </c>
      <c r="U1469" s="37"/>
      <c r="V1469" s="37"/>
      <c r="W1469" s="37"/>
      <c r="X1469" s="37"/>
      <c r="Y1469" s="37"/>
      <c r="Z1469" s="37"/>
      <c r="AA1469" s="37"/>
      <c r="AB1469" s="37"/>
      <c r="AC1469" s="37"/>
      <c r="AD1469" s="37"/>
      <c r="AE1469" s="37"/>
      <c r="AR1469" s="209" t="s">
        <v>259</v>
      </c>
      <c r="AT1469" s="209" t="s">
        <v>154</v>
      </c>
      <c r="AU1469" s="209" t="s">
        <v>83</v>
      </c>
      <c r="AY1469" s="19" t="s">
        <v>152</v>
      </c>
      <c r="BE1469" s="210">
        <f>IF(N1469="základní",J1469,0)</f>
        <v>0</v>
      </c>
      <c r="BF1469" s="210">
        <f>IF(N1469="snížená",J1469,0)</f>
        <v>0</v>
      </c>
      <c r="BG1469" s="210">
        <f>IF(N1469="zákl. přenesená",J1469,0)</f>
        <v>0</v>
      </c>
      <c r="BH1469" s="210">
        <f>IF(N1469="sníž. přenesená",J1469,0)</f>
        <v>0</v>
      </c>
      <c r="BI1469" s="210">
        <f>IF(N1469="nulová",J1469,0)</f>
        <v>0</v>
      </c>
      <c r="BJ1469" s="19" t="s">
        <v>81</v>
      </c>
      <c r="BK1469" s="210">
        <f>ROUND(I1469*H1469,2)</f>
        <v>0</v>
      </c>
      <c r="BL1469" s="19" t="s">
        <v>259</v>
      </c>
      <c r="BM1469" s="209" t="s">
        <v>2142</v>
      </c>
    </row>
    <row r="1470" spans="1:65" s="13" customFormat="1">
      <c r="B1470" s="211"/>
      <c r="C1470" s="212"/>
      <c r="D1470" s="213" t="s">
        <v>161</v>
      </c>
      <c r="E1470" s="214" t="s">
        <v>21</v>
      </c>
      <c r="F1470" s="215" t="s">
        <v>341</v>
      </c>
      <c r="G1470" s="212"/>
      <c r="H1470" s="214" t="s">
        <v>21</v>
      </c>
      <c r="I1470" s="216"/>
      <c r="J1470" s="212"/>
      <c r="K1470" s="212"/>
      <c r="L1470" s="217"/>
      <c r="M1470" s="218"/>
      <c r="N1470" s="219"/>
      <c r="O1470" s="219"/>
      <c r="P1470" s="219"/>
      <c r="Q1470" s="219"/>
      <c r="R1470" s="219"/>
      <c r="S1470" s="219"/>
      <c r="T1470" s="220"/>
      <c r="AT1470" s="221" t="s">
        <v>161</v>
      </c>
      <c r="AU1470" s="221" t="s">
        <v>83</v>
      </c>
      <c r="AV1470" s="13" t="s">
        <v>81</v>
      </c>
      <c r="AW1470" s="13" t="s">
        <v>36</v>
      </c>
      <c r="AX1470" s="13" t="s">
        <v>74</v>
      </c>
      <c r="AY1470" s="221" t="s">
        <v>152</v>
      </c>
    </row>
    <row r="1471" spans="1:65" s="13" customFormat="1">
      <c r="B1471" s="211"/>
      <c r="C1471" s="212"/>
      <c r="D1471" s="213" t="s">
        <v>161</v>
      </c>
      <c r="E1471" s="214" t="s">
        <v>21</v>
      </c>
      <c r="F1471" s="215" t="s">
        <v>2143</v>
      </c>
      <c r="G1471" s="212"/>
      <c r="H1471" s="214" t="s">
        <v>21</v>
      </c>
      <c r="I1471" s="216"/>
      <c r="J1471" s="212"/>
      <c r="K1471" s="212"/>
      <c r="L1471" s="217"/>
      <c r="M1471" s="218"/>
      <c r="N1471" s="219"/>
      <c r="O1471" s="219"/>
      <c r="P1471" s="219"/>
      <c r="Q1471" s="219"/>
      <c r="R1471" s="219"/>
      <c r="S1471" s="219"/>
      <c r="T1471" s="220"/>
      <c r="AT1471" s="221" t="s">
        <v>161</v>
      </c>
      <c r="AU1471" s="221" t="s">
        <v>83</v>
      </c>
      <c r="AV1471" s="13" t="s">
        <v>81</v>
      </c>
      <c r="AW1471" s="13" t="s">
        <v>36</v>
      </c>
      <c r="AX1471" s="13" t="s">
        <v>74</v>
      </c>
      <c r="AY1471" s="221" t="s">
        <v>152</v>
      </c>
    </row>
    <row r="1472" spans="1:65" s="13" customFormat="1">
      <c r="B1472" s="211"/>
      <c r="C1472" s="212"/>
      <c r="D1472" s="213" t="s">
        <v>161</v>
      </c>
      <c r="E1472" s="214" t="s">
        <v>21</v>
      </c>
      <c r="F1472" s="215" t="s">
        <v>2144</v>
      </c>
      <c r="G1472" s="212"/>
      <c r="H1472" s="214" t="s">
        <v>21</v>
      </c>
      <c r="I1472" s="216"/>
      <c r="J1472" s="212"/>
      <c r="K1472" s="212"/>
      <c r="L1472" s="217"/>
      <c r="M1472" s="218"/>
      <c r="N1472" s="219"/>
      <c r="O1472" s="219"/>
      <c r="P1472" s="219"/>
      <c r="Q1472" s="219"/>
      <c r="R1472" s="219"/>
      <c r="S1472" s="219"/>
      <c r="T1472" s="220"/>
      <c r="AT1472" s="221" t="s">
        <v>161</v>
      </c>
      <c r="AU1472" s="221" t="s">
        <v>83</v>
      </c>
      <c r="AV1472" s="13" t="s">
        <v>81</v>
      </c>
      <c r="AW1472" s="13" t="s">
        <v>36</v>
      </c>
      <c r="AX1472" s="13" t="s">
        <v>74</v>
      </c>
      <c r="AY1472" s="221" t="s">
        <v>152</v>
      </c>
    </row>
    <row r="1473" spans="1:65" s="14" customFormat="1">
      <c r="B1473" s="222"/>
      <c r="C1473" s="223"/>
      <c r="D1473" s="213" t="s">
        <v>161</v>
      </c>
      <c r="E1473" s="224" t="s">
        <v>21</v>
      </c>
      <c r="F1473" s="225" t="s">
        <v>2145</v>
      </c>
      <c r="G1473" s="223"/>
      <c r="H1473" s="226">
        <v>32.299999999999997</v>
      </c>
      <c r="I1473" s="227"/>
      <c r="J1473" s="223"/>
      <c r="K1473" s="223"/>
      <c r="L1473" s="228"/>
      <c r="M1473" s="229"/>
      <c r="N1473" s="230"/>
      <c r="O1473" s="230"/>
      <c r="P1473" s="230"/>
      <c r="Q1473" s="230"/>
      <c r="R1473" s="230"/>
      <c r="S1473" s="230"/>
      <c r="T1473" s="231"/>
      <c r="AT1473" s="232" t="s">
        <v>161</v>
      </c>
      <c r="AU1473" s="232" t="s">
        <v>83</v>
      </c>
      <c r="AV1473" s="14" t="s">
        <v>83</v>
      </c>
      <c r="AW1473" s="14" t="s">
        <v>36</v>
      </c>
      <c r="AX1473" s="14" t="s">
        <v>74</v>
      </c>
      <c r="AY1473" s="232" t="s">
        <v>152</v>
      </c>
    </row>
    <row r="1474" spans="1:65" s="13" customFormat="1">
      <c r="B1474" s="211"/>
      <c r="C1474" s="212"/>
      <c r="D1474" s="213" t="s">
        <v>161</v>
      </c>
      <c r="E1474" s="214" t="s">
        <v>21</v>
      </c>
      <c r="F1474" s="215" t="s">
        <v>411</v>
      </c>
      <c r="G1474" s="212"/>
      <c r="H1474" s="214" t="s">
        <v>21</v>
      </c>
      <c r="I1474" s="216"/>
      <c r="J1474" s="212"/>
      <c r="K1474" s="212"/>
      <c r="L1474" s="217"/>
      <c r="M1474" s="218"/>
      <c r="N1474" s="219"/>
      <c r="O1474" s="219"/>
      <c r="P1474" s="219"/>
      <c r="Q1474" s="219"/>
      <c r="R1474" s="219"/>
      <c r="S1474" s="219"/>
      <c r="T1474" s="220"/>
      <c r="AT1474" s="221" t="s">
        <v>161</v>
      </c>
      <c r="AU1474" s="221" t="s">
        <v>83</v>
      </c>
      <c r="AV1474" s="13" t="s">
        <v>81</v>
      </c>
      <c r="AW1474" s="13" t="s">
        <v>36</v>
      </c>
      <c r="AX1474" s="13" t="s">
        <v>74</v>
      </c>
      <c r="AY1474" s="221" t="s">
        <v>152</v>
      </c>
    </row>
    <row r="1475" spans="1:65" s="14" customFormat="1">
      <c r="B1475" s="222"/>
      <c r="C1475" s="223"/>
      <c r="D1475" s="213" t="s">
        <v>161</v>
      </c>
      <c r="E1475" s="224" t="s">
        <v>21</v>
      </c>
      <c r="F1475" s="225" t="s">
        <v>2146</v>
      </c>
      <c r="G1475" s="223"/>
      <c r="H1475" s="226">
        <v>9.6999999999999993</v>
      </c>
      <c r="I1475" s="227"/>
      <c r="J1475" s="223"/>
      <c r="K1475" s="223"/>
      <c r="L1475" s="228"/>
      <c r="M1475" s="229"/>
      <c r="N1475" s="230"/>
      <c r="O1475" s="230"/>
      <c r="P1475" s="230"/>
      <c r="Q1475" s="230"/>
      <c r="R1475" s="230"/>
      <c r="S1475" s="230"/>
      <c r="T1475" s="231"/>
      <c r="AT1475" s="232" t="s">
        <v>161</v>
      </c>
      <c r="AU1475" s="232" t="s">
        <v>83</v>
      </c>
      <c r="AV1475" s="14" t="s">
        <v>83</v>
      </c>
      <c r="AW1475" s="14" t="s">
        <v>36</v>
      </c>
      <c r="AX1475" s="14" t="s">
        <v>74</v>
      </c>
      <c r="AY1475" s="232" t="s">
        <v>152</v>
      </c>
    </row>
    <row r="1476" spans="1:65" s="16" customFormat="1">
      <c r="B1476" s="254"/>
      <c r="C1476" s="255"/>
      <c r="D1476" s="213" t="s">
        <v>161</v>
      </c>
      <c r="E1476" s="256" t="s">
        <v>21</v>
      </c>
      <c r="F1476" s="257" t="s">
        <v>750</v>
      </c>
      <c r="G1476" s="255"/>
      <c r="H1476" s="258">
        <v>42</v>
      </c>
      <c r="I1476" s="259"/>
      <c r="J1476" s="255"/>
      <c r="K1476" s="255"/>
      <c r="L1476" s="260"/>
      <c r="M1476" s="261"/>
      <c r="N1476" s="262"/>
      <c r="O1476" s="262"/>
      <c r="P1476" s="262"/>
      <c r="Q1476" s="262"/>
      <c r="R1476" s="262"/>
      <c r="S1476" s="262"/>
      <c r="T1476" s="263"/>
      <c r="AT1476" s="264" t="s">
        <v>161</v>
      </c>
      <c r="AU1476" s="264" t="s">
        <v>83</v>
      </c>
      <c r="AV1476" s="16" t="s">
        <v>170</v>
      </c>
      <c r="AW1476" s="16" t="s">
        <v>36</v>
      </c>
      <c r="AX1476" s="16" t="s">
        <v>74</v>
      </c>
      <c r="AY1476" s="264" t="s">
        <v>152</v>
      </c>
    </row>
    <row r="1477" spans="1:65" s="13" customFormat="1">
      <c r="B1477" s="211"/>
      <c r="C1477" s="212"/>
      <c r="D1477" s="213" t="s">
        <v>161</v>
      </c>
      <c r="E1477" s="214" t="s">
        <v>21</v>
      </c>
      <c r="F1477" s="215" t="s">
        <v>2147</v>
      </c>
      <c r="G1477" s="212"/>
      <c r="H1477" s="214" t="s">
        <v>21</v>
      </c>
      <c r="I1477" s="216"/>
      <c r="J1477" s="212"/>
      <c r="K1477" s="212"/>
      <c r="L1477" s="217"/>
      <c r="M1477" s="218"/>
      <c r="N1477" s="219"/>
      <c r="O1477" s="219"/>
      <c r="P1477" s="219"/>
      <c r="Q1477" s="219"/>
      <c r="R1477" s="219"/>
      <c r="S1477" s="219"/>
      <c r="T1477" s="220"/>
      <c r="AT1477" s="221" t="s">
        <v>161</v>
      </c>
      <c r="AU1477" s="221" t="s">
        <v>83</v>
      </c>
      <c r="AV1477" s="13" t="s">
        <v>81</v>
      </c>
      <c r="AW1477" s="13" t="s">
        <v>36</v>
      </c>
      <c r="AX1477" s="13" t="s">
        <v>74</v>
      </c>
      <c r="AY1477" s="221" t="s">
        <v>152</v>
      </c>
    </row>
    <row r="1478" spans="1:65" s="13" customFormat="1">
      <c r="B1478" s="211"/>
      <c r="C1478" s="212"/>
      <c r="D1478" s="213" t="s">
        <v>161</v>
      </c>
      <c r="E1478" s="214" t="s">
        <v>21</v>
      </c>
      <c r="F1478" s="215" t="s">
        <v>2144</v>
      </c>
      <c r="G1478" s="212"/>
      <c r="H1478" s="214" t="s">
        <v>21</v>
      </c>
      <c r="I1478" s="216"/>
      <c r="J1478" s="212"/>
      <c r="K1478" s="212"/>
      <c r="L1478" s="217"/>
      <c r="M1478" s="218"/>
      <c r="N1478" s="219"/>
      <c r="O1478" s="219"/>
      <c r="P1478" s="219"/>
      <c r="Q1478" s="219"/>
      <c r="R1478" s="219"/>
      <c r="S1478" s="219"/>
      <c r="T1478" s="220"/>
      <c r="AT1478" s="221" t="s">
        <v>161</v>
      </c>
      <c r="AU1478" s="221" t="s">
        <v>83</v>
      </c>
      <c r="AV1478" s="13" t="s">
        <v>81</v>
      </c>
      <c r="AW1478" s="13" t="s">
        <v>36</v>
      </c>
      <c r="AX1478" s="13" t="s">
        <v>74</v>
      </c>
      <c r="AY1478" s="221" t="s">
        <v>152</v>
      </c>
    </row>
    <row r="1479" spans="1:65" s="14" customFormat="1">
      <c r="B1479" s="222"/>
      <c r="C1479" s="223"/>
      <c r="D1479" s="213" t="s">
        <v>161</v>
      </c>
      <c r="E1479" s="224" t="s">
        <v>21</v>
      </c>
      <c r="F1479" s="225" t="s">
        <v>2148</v>
      </c>
      <c r="G1479" s="223"/>
      <c r="H1479" s="226">
        <v>88.2</v>
      </c>
      <c r="I1479" s="227"/>
      <c r="J1479" s="223"/>
      <c r="K1479" s="223"/>
      <c r="L1479" s="228"/>
      <c r="M1479" s="229"/>
      <c r="N1479" s="230"/>
      <c r="O1479" s="230"/>
      <c r="P1479" s="230"/>
      <c r="Q1479" s="230"/>
      <c r="R1479" s="230"/>
      <c r="S1479" s="230"/>
      <c r="T1479" s="231"/>
      <c r="AT1479" s="232" t="s">
        <v>161</v>
      </c>
      <c r="AU1479" s="232" t="s">
        <v>83</v>
      </c>
      <c r="AV1479" s="14" t="s">
        <v>83</v>
      </c>
      <c r="AW1479" s="14" t="s">
        <v>36</v>
      </c>
      <c r="AX1479" s="14" t="s">
        <v>74</v>
      </c>
      <c r="AY1479" s="232" t="s">
        <v>152</v>
      </c>
    </row>
    <row r="1480" spans="1:65" s="13" customFormat="1">
      <c r="B1480" s="211"/>
      <c r="C1480" s="212"/>
      <c r="D1480" s="213" t="s">
        <v>161</v>
      </c>
      <c r="E1480" s="214" t="s">
        <v>21</v>
      </c>
      <c r="F1480" s="215" t="s">
        <v>2149</v>
      </c>
      <c r="G1480" s="212"/>
      <c r="H1480" s="214" t="s">
        <v>21</v>
      </c>
      <c r="I1480" s="216"/>
      <c r="J1480" s="212"/>
      <c r="K1480" s="212"/>
      <c r="L1480" s="217"/>
      <c r="M1480" s="218"/>
      <c r="N1480" s="219"/>
      <c r="O1480" s="219"/>
      <c r="P1480" s="219"/>
      <c r="Q1480" s="219"/>
      <c r="R1480" s="219"/>
      <c r="S1480" s="219"/>
      <c r="T1480" s="220"/>
      <c r="AT1480" s="221" t="s">
        <v>161</v>
      </c>
      <c r="AU1480" s="221" t="s">
        <v>83</v>
      </c>
      <c r="AV1480" s="13" t="s">
        <v>81</v>
      </c>
      <c r="AW1480" s="13" t="s">
        <v>36</v>
      </c>
      <c r="AX1480" s="13" t="s">
        <v>74</v>
      </c>
      <c r="AY1480" s="221" t="s">
        <v>152</v>
      </c>
    </row>
    <row r="1481" spans="1:65" s="14" customFormat="1">
      <c r="B1481" s="222"/>
      <c r="C1481" s="223"/>
      <c r="D1481" s="213" t="s">
        <v>161</v>
      </c>
      <c r="E1481" s="224" t="s">
        <v>21</v>
      </c>
      <c r="F1481" s="225" t="s">
        <v>2150</v>
      </c>
      <c r="G1481" s="223"/>
      <c r="H1481" s="226">
        <v>8.9</v>
      </c>
      <c r="I1481" s="227"/>
      <c r="J1481" s="223"/>
      <c r="K1481" s="223"/>
      <c r="L1481" s="228"/>
      <c r="M1481" s="229"/>
      <c r="N1481" s="230"/>
      <c r="O1481" s="230"/>
      <c r="P1481" s="230"/>
      <c r="Q1481" s="230"/>
      <c r="R1481" s="230"/>
      <c r="S1481" s="230"/>
      <c r="T1481" s="231"/>
      <c r="AT1481" s="232" t="s">
        <v>161</v>
      </c>
      <c r="AU1481" s="232" t="s">
        <v>83</v>
      </c>
      <c r="AV1481" s="14" t="s">
        <v>83</v>
      </c>
      <c r="AW1481" s="14" t="s">
        <v>36</v>
      </c>
      <c r="AX1481" s="14" t="s">
        <v>74</v>
      </c>
      <c r="AY1481" s="232" t="s">
        <v>152</v>
      </c>
    </row>
    <row r="1482" spans="1:65" s="15" customFormat="1">
      <c r="B1482" s="233"/>
      <c r="C1482" s="234"/>
      <c r="D1482" s="213" t="s">
        <v>161</v>
      </c>
      <c r="E1482" s="235" t="s">
        <v>21</v>
      </c>
      <c r="F1482" s="236" t="s">
        <v>184</v>
      </c>
      <c r="G1482" s="234"/>
      <c r="H1482" s="237">
        <v>139.1</v>
      </c>
      <c r="I1482" s="238"/>
      <c r="J1482" s="234"/>
      <c r="K1482" s="234"/>
      <c r="L1482" s="239"/>
      <c r="M1482" s="240"/>
      <c r="N1482" s="241"/>
      <c r="O1482" s="241"/>
      <c r="P1482" s="241"/>
      <c r="Q1482" s="241"/>
      <c r="R1482" s="241"/>
      <c r="S1482" s="241"/>
      <c r="T1482" s="242"/>
      <c r="AT1482" s="243" t="s">
        <v>161</v>
      </c>
      <c r="AU1482" s="243" t="s">
        <v>83</v>
      </c>
      <c r="AV1482" s="15" t="s">
        <v>159</v>
      </c>
      <c r="AW1482" s="15" t="s">
        <v>36</v>
      </c>
      <c r="AX1482" s="15" t="s">
        <v>81</v>
      </c>
      <c r="AY1482" s="243" t="s">
        <v>152</v>
      </c>
    </row>
    <row r="1483" spans="1:65" s="2" customFormat="1" ht="36" customHeight="1">
      <c r="A1483" s="37"/>
      <c r="B1483" s="38"/>
      <c r="C1483" s="198" t="s">
        <v>2151</v>
      </c>
      <c r="D1483" s="198" t="s">
        <v>154</v>
      </c>
      <c r="E1483" s="199" t="s">
        <v>2152</v>
      </c>
      <c r="F1483" s="200" t="s">
        <v>2153</v>
      </c>
      <c r="G1483" s="201" t="s">
        <v>219</v>
      </c>
      <c r="H1483" s="202">
        <v>52.65</v>
      </c>
      <c r="I1483" s="203"/>
      <c r="J1483" s="204">
        <f>ROUND(I1483*H1483,2)</f>
        <v>0</v>
      </c>
      <c r="K1483" s="200" t="s">
        <v>158</v>
      </c>
      <c r="L1483" s="42"/>
      <c r="M1483" s="205" t="s">
        <v>21</v>
      </c>
      <c r="N1483" s="206" t="s">
        <v>45</v>
      </c>
      <c r="O1483" s="68"/>
      <c r="P1483" s="207">
        <f>O1483*H1483</f>
        <v>0</v>
      </c>
      <c r="Q1483" s="207">
        <v>7.5799999999999999E-3</v>
      </c>
      <c r="R1483" s="207">
        <f>Q1483*H1483</f>
        <v>0.39908699999999997</v>
      </c>
      <c r="S1483" s="207">
        <v>0</v>
      </c>
      <c r="T1483" s="208">
        <f>S1483*H1483</f>
        <v>0</v>
      </c>
      <c r="U1483" s="37"/>
      <c r="V1483" s="37"/>
      <c r="W1483" s="37"/>
      <c r="X1483" s="37"/>
      <c r="Y1483" s="37"/>
      <c r="Z1483" s="37"/>
      <c r="AA1483" s="37"/>
      <c r="AB1483" s="37"/>
      <c r="AC1483" s="37"/>
      <c r="AD1483" s="37"/>
      <c r="AE1483" s="37"/>
      <c r="AR1483" s="209" t="s">
        <v>259</v>
      </c>
      <c r="AT1483" s="209" t="s">
        <v>154</v>
      </c>
      <c r="AU1483" s="209" t="s">
        <v>83</v>
      </c>
      <c r="AY1483" s="19" t="s">
        <v>152</v>
      </c>
      <c r="BE1483" s="210">
        <f>IF(N1483="základní",J1483,0)</f>
        <v>0</v>
      </c>
      <c r="BF1483" s="210">
        <f>IF(N1483="snížená",J1483,0)</f>
        <v>0</v>
      </c>
      <c r="BG1483" s="210">
        <f>IF(N1483="zákl. přenesená",J1483,0)</f>
        <v>0</v>
      </c>
      <c r="BH1483" s="210">
        <f>IF(N1483="sníž. přenesená",J1483,0)</f>
        <v>0</v>
      </c>
      <c r="BI1483" s="210">
        <f>IF(N1483="nulová",J1483,0)</f>
        <v>0</v>
      </c>
      <c r="BJ1483" s="19" t="s">
        <v>81</v>
      </c>
      <c r="BK1483" s="210">
        <f>ROUND(I1483*H1483,2)</f>
        <v>0</v>
      </c>
      <c r="BL1483" s="19" t="s">
        <v>259</v>
      </c>
      <c r="BM1483" s="209" t="s">
        <v>2154</v>
      </c>
    </row>
    <row r="1484" spans="1:65" s="13" customFormat="1">
      <c r="B1484" s="211"/>
      <c r="C1484" s="212"/>
      <c r="D1484" s="213" t="s">
        <v>161</v>
      </c>
      <c r="E1484" s="214" t="s">
        <v>21</v>
      </c>
      <c r="F1484" s="215" t="s">
        <v>341</v>
      </c>
      <c r="G1484" s="212"/>
      <c r="H1484" s="214" t="s">
        <v>21</v>
      </c>
      <c r="I1484" s="216"/>
      <c r="J1484" s="212"/>
      <c r="K1484" s="212"/>
      <c r="L1484" s="217"/>
      <c r="M1484" s="218"/>
      <c r="N1484" s="219"/>
      <c r="O1484" s="219"/>
      <c r="P1484" s="219"/>
      <c r="Q1484" s="219"/>
      <c r="R1484" s="219"/>
      <c r="S1484" s="219"/>
      <c r="T1484" s="220"/>
      <c r="AT1484" s="221" t="s">
        <v>161</v>
      </c>
      <c r="AU1484" s="221" t="s">
        <v>83</v>
      </c>
      <c r="AV1484" s="13" t="s">
        <v>81</v>
      </c>
      <c r="AW1484" s="13" t="s">
        <v>36</v>
      </c>
      <c r="AX1484" s="13" t="s">
        <v>74</v>
      </c>
      <c r="AY1484" s="221" t="s">
        <v>152</v>
      </c>
    </row>
    <row r="1485" spans="1:65" s="13" customFormat="1">
      <c r="B1485" s="211"/>
      <c r="C1485" s="212"/>
      <c r="D1485" s="213" t="s">
        <v>161</v>
      </c>
      <c r="E1485" s="214" t="s">
        <v>21</v>
      </c>
      <c r="F1485" s="215" t="s">
        <v>798</v>
      </c>
      <c r="G1485" s="212"/>
      <c r="H1485" s="214" t="s">
        <v>21</v>
      </c>
      <c r="I1485" s="216"/>
      <c r="J1485" s="212"/>
      <c r="K1485" s="212"/>
      <c r="L1485" s="217"/>
      <c r="M1485" s="218"/>
      <c r="N1485" s="219"/>
      <c r="O1485" s="219"/>
      <c r="P1485" s="219"/>
      <c r="Q1485" s="219"/>
      <c r="R1485" s="219"/>
      <c r="S1485" s="219"/>
      <c r="T1485" s="220"/>
      <c r="AT1485" s="221" t="s">
        <v>161</v>
      </c>
      <c r="AU1485" s="221" t="s">
        <v>83</v>
      </c>
      <c r="AV1485" s="13" t="s">
        <v>81</v>
      </c>
      <c r="AW1485" s="13" t="s">
        <v>36</v>
      </c>
      <c r="AX1485" s="13" t="s">
        <v>74</v>
      </c>
      <c r="AY1485" s="221" t="s">
        <v>152</v>
      </c>
    </row>
    <row r="1486" spans="1:65" s="14" customFormat="1">
      <c r="B1486" s="222"/>
      <c r="C1486" s="223"/>
      <c r="D1486" s="213" t="s">
        <v>161</v>
      </c>
      <c r="E1486" s="224" t="s">
        <v>21</v>
      </c>
      <c r="F1486" s="225" t="s">
        <v>835</v>
      </c>
      <c r="G1486" s="223"/>
      <c r="H1486" s="226">
        <v>14.5</v>
      </c>
      <c r="I1486" s="227"/>
      <c r="J1486" s="223"/>
      <c r="K1486" s="223"/>
      <c r="L1486" s="228"/>
      <c r="M1486" s="229"/>
      <c r="N1486" s="230"/>
      <c r="O1486" s="230"/>
      <c r="P1486" s="230"/>
      <c r="Q1486" s="230"/>
      <c r="R1486" s="230"/>
      <c r="S1486" s="230"/>
      <c r="T1486" s="231"/>
      <c r="AT1486" s="232" t="s">
        <v>161</v>
      </c>
      <c r="AU1486" s="232" t="s">
        <v>83</v>
      </c>
      <c r="AV1486" s="14" t="s">
        <v>83</v>
      </c>
      <c r="AW1486" s="14" t="s">
        <v>36</v>
      </c>
      <c r="AX1486" s="14" t="s">
        <v>74</v>
      </c>
      <c r="AY1486" s="232" t="s">
        <v>152</v>
      </c>
    </row>
    <row r="1487" spans="1:65" s="14" customFormat="1">
      <c r="B1487" s="222"/>
      <c r="C1487" s="223"/>
      <c r="D1487" s="213" t="s">
        <v>161</v>
      </c>
      <c r="E1487" s="224" t="s">
        <v>21</v>
      </c>
      <c r="F1487" s="225" t="s">
        <v>2155</v>
      </c>
      <c r="G1487" s="223"/>
      <c r="H1487" s="226">
        <v>28.7</v>
      </c>
      <c r="I1487" s="227"/>
      <c r="J1487" s="223"/>
      <c r="K1487" s="223"/>
      <c r="L1487" s="228"/>
      <c r="M1487" s="229"/>
      <c r="N1487" s="230"/>
      <c r="O1487" s="230"/>
      <c r="P1487" s="230"/>
      <c r="Q1487" s="230"/>
      <c r="R1487" s="230"/>
      <c r="S1487" s="230"/>
      <c r="T1487" s="231"/>
      <c r="AT1487" s="232" t="s">
        <v>161</v>
      </c>
      <c r="AU1487" s="232" t="s">
        <v>83</v>
      </c>
      <c r="AV1487" s="14" t="s">
        <v>83</v>
      </c>
      <c r="AW1487" s="14" t="s">
        <v>36</v>
      </c>
      <c r="AX1487" s="14" t="s">
        <v>74</v>
      </c>
      <c r="AY1487" s="232" t="s">
        <v>152</v>
      </c>
    </row>
    <row r="1488" spans="1:65" s="13" customFormat="1">
      <c r="B1488" s="211"/>
      <c r="C1488" s="212"/>
      <c r="D1488" s="213" t="s">
        <v>161</v>
      </c>
      <c r="E1488" s="214" t="s">
        <v>21</v>
      </c>
      <c r="F1488" s="215" t="s">
        <v>2156</v>
      </c>
      <c r="G1488" s="212"/>
      <c r="H1488" s="214" t="s">
        <v>21</v>
      </c>
      <c r="I1488" s="216"/>
      <c r="J1488" s="212"/>
      <c r="K1488" s="212"/>
      <c r="L1488" s="217"/>
      <c r="M1488" s="218"/>
      <c r="N1488" s="219"/>
      <c r="O1488" s="219"/>
      <c r="P1488" s="219"/>
      <c r="Q1488" s="219"/>
      <c r="R1488" s="219"/>
      <c r="S1488" s="219"/>
      <c r="T1488" s="220"/>
      <c r="AT1488" s="221" t="s">
        <v>161</v>
      </c>
      <c r="AU1488" s="221" t="s">
        <v>83</v>
      </c>
      <c r="AV1488" s="13" t="s">
        <v>81</v>
      </c>
      <c r="AW1488" s="13" t="s">
        <v>36</v>
      </c>
      <c r="AX1488" s="13" t="s">
        <v>74</v>
      </c>
      <c r="AY1488" s="221" t="s">
        <v>152</v>
      </c>
    </row>
    <row r="1489" spans="1:65" s="13" customFormat="1">
      <c r="B1489" s="211"/>
      <c r="C1489" s="212"/>
      <c r="D1489" s="213" t="s">
        <v>161</v>
      </c>
      <c r="E1489" s="214" t="s">
        <v>21</v>
      </c>
      <c r="F1489" s="215" t="s">
        <v>2157</v>
      </c>
      <c r="G1489" s="212"/>
      <c r="H1489" s="214" t="s">
        <v>21</v>
      </c>
      <c r="I1489" s="216"/>
      <c r="J1489" s="212"/>
      <c r="K1489" s="212"/>
      <c r="L1489" s="217"/>
      <c r="M1489" s="218"/>
      <c r="N1489" s="219"/>
      <c r="O1489" s="219"/>
      <c r="P1489" s="219"/>
      <c r="Q1489" s="219"/>
      <c r="R1489" s="219"/>
      <c r="S1489" s="219"/>
      <c r="T1489" s="220"/>
      <c r="AT1489" s="221" t="s">
        <v>161</v>
      </c>
      <c r="AU1489" s="221" t="s">
        <v>83</v>
      </c>
      <c r="AV1489" s="13" t="s">
        <v>81</v>
      </c>
      <c r="AW1489" s="13" t="s">
        <v>36</v>
      </c>
      <c r="AX1489" s="13" t="s">
        <v>74</v>
      </c>
      <c r="AY1489" s="221" t="s">
        <v>152</v>
      </c>
    </row>
    <row r="1490" spans="1:65" s="14" customFormat="1">
      <c r="B1490" s="222"/>
      <c r="C1490" s="223"/>
      <c r="D1490" s="213" t="s">
        <v>161</v>
      </c>
      <c r="E1490" s="224" t="s">
        <v>21</v>
      </c>
      <c r="F1490" s="225" t="s">
        <v>2158</v>
      </c>
      <c r="G1490" s="223"/>
      <c r="H1490" s="226">
        <v>9.4499999999999993</v>
      </c>
      <c r="I1490" s="227"/>
      <c r="J1490" s="223"/>
      <c r="K1490" s="223"/>
      <c r="L1490" s="228"/>
      <c r="M1490" s="229"/>
      <c r="N1490" s="230"/>
      <c r="O1490" s="230"/>
      <c r="P1490" s="230"/>
      <c r="Q1490" s="230"/>
      <c r="R1490" s="230"/>
      <c r="S1490" s="230"/>
      <c r="T1490" s="231"/>
      <c r="AT1490" s="232" t="s">
        <v>161</v>
      </c>
      <c r="AU1490" s="232" t="s">
        <v>83</v>
      </c>
      <c r="AV1490" s="14" t="s">
        <v>83</v>
      </c>
      <c r="AW1490" s="14" t="s">
        <v>36</v>
      </c>
      <c r="AX1490" s="14" t="s">
        <v>74</v>
      </c>
      <c r="AY1490" s="232" t="s">
        <v>152</v>
      </c>
    </row>
    <row r="1491" spans="1:65" s="15" customFormat="1">
      <c r="B1491" s="233"/>
      <c r="C1491" s="234"/>
      <c r="D1491" s="213" t="s">
        <v>161</v>
      </c>
      <c r="E1491" s="235" t="s">
        <v>21</v>
      </c>
      <c r="F1491" s="236" t="s">
        <v>184</v>
      </c>
      <c r="G1491" s="234"/>
      <c r="H1491" s="237">
        <v>52.650000000000006</v>
      </c>
      <c r="I1491" s="238"/>
      <c r="J1491" s="234"/>
      <c r="K1491" s="234"/>
      <c r="L1491" s="239"/>
      <c r="M1491" s="240"/>
      <c r="N1491" s="241"/>
      <c r="O1491" s="241"/>
      <c r="P1491" s="241"/>
      <c r="Q1491" s="241"/>
      <c r="R1491" s="241"/>
      <c r="S1491" s="241"/>
      <c r="T1491" s="242"/>
      <c r="AT1491" s="243" t="s">
        <v>161</v>
      </c>
      <c r="AU1491" s="243" t="s">
        <v>83</v>
      </c>
      <c r="AV1491" s="15" t="s">
        <v>159</v>
      </c>
      <c r="AW1491" s="15" t="s">
        <v>36</v>
      </c>
      <c r="AX1491" s="15" t="s">
        <v>81</v>
      </c>
      <c r="AY1491" s="243" t="s">
        <v>152</v>
      </c>
    </row>
    <row r="1492" spans="1:65" s="2" customFormat="1" ht="36" customHeight="1">
      <c r="A1492" s="37"/>
      <c r="B1492" s="38"/>
      <c r="C1492" s="198" t="s">
        <v>2159</v>
      </c>
      <c r="D1492" s="198" t="s">
        <v>154</v>
      </c>
      <c r="E1492" s="199" t="s">
        <v>2160</v>
      </c>
      <c r="F1492" s="200" t="s">
        <v>2161</v>
      </c>
      <c r="G1492" s="201" t="s">
        <v>271</v>
      </c>
      <c r="H1492" s="202">
        <v>16</v>
      </c>
      <c r="I1492" s="203"/>
      <c r="J1492" s="204">
        <f>ROUND(I1492*H1492,2)</f>
        <v>0</v>
      </c>
      <c r="K1492" s="200" t="s">
        <v>158</v>
      </c>
      <c r="L1492" s="42"/>
      <c r="M1492" s="205" t="s">
        <v>21</v>
      </c>
      <c r="N1492" s="206" t="s">
        <v>45</v>
      </c>
      <c r="O1492" s="68"/>
      <c r="P1492" s="207">
        <f>O1492*H1492</f>
        <v>0</v>
      </c>
      <c r="Q1492" s="207">
        <v>1.5299999999999999E-3</v>
      </c>
      <c r="R1492" s="207">
        <f>Q1492*H1492</f>
        <v>2.4479999999999998E-2</v>
      </c>
      <c r="S1492" s="207">
        <v>0</v>
      </c>
      <c r="T1492" s="208">
        <f>S1492*H1492</f>
        <v>0</v>
      </c>
      <c r="U1492" s="37"/>
      <c r="V1492" s="37"/>
      <c r="W1492" s="37"/>
      <c r="X1492" s="37"/>
      <c r="Y1492" s="37"/>
      <c r="Z1492" s="37"/>
      <c r="AA1492" s="37"/>
      <c r="AB1492" s="37"/>
      <c r="AC1492" s="37"/>
      <c r="AD1492" s="37"/>
      <c r="AE1492" s="37"/>
      <c r="AR1492" s="209" t="s">
        <v>259</v>
      </c>
      <c r="AT1492" s="209" t="s">
        <v>154</v>
      </c>
      <c r="AU1492" s="209" t="s">
        <v>83</v>
      </c>
      <c r="AY1492" s="19" t="s">
        <v>152</v>
      </c>
      <c r="BE1492" s="210">
        <f>IF(N1492="základní",J1492,0)</f>
        <v>0</v>
      </c>
      <c r="BF1492" s="210">
        <f>IF(N1492="snížená",J1492,0)</f>
        <v>0</v>
      </c>
      <c r="BG1492" s="210">
        <f>IF(N1492="zákl. přenesená",J1492,0)</f>
        <v>0</v>
      </c>
      <c r="BH1492" s="210">
        <f>IF(N1492="sníž. přenesená",J1492,0)</f>
        <v>0</v>
      </c>
      <c r="BI1492" s="210">
        <f>IF(N1492="nulová",J1492,0)</f>
        <v>0</v>
      </c>
      <c r="BJ1492" s="19" t="s">
        <v>81</v>
      </c>
      <c r="BK1492" s="210">
        <f>ROUND(I1492*H1492,2)</f>
        <v>0</v>
      </c>
      <c r="BL1492" s="19" t="s">
        <v>259</v>
      </c>
      <c r="BM1492" s="209" t="s">
        <v>2162</v>
      </c>
    </row>
    <row r="1493" spans="1:65" s="13" customFormat="1">
      <c r="B1493" s="211"/>
      <c r="C1493" s="212"/>
      <c r="D1493" s="213" t="s">
        <v>161</v>
      </c>
      <c r="E1493" s="214" t="s">
        <v>21</v>
      </c>
      <c r="F1493" s="215" t="s">
        <v>341</v>
      </c>
      <c r="G1493" s="212"/>
      <c r="H1493" s="214" t="s">
        <v>21</v>
      </c>
      <c r="I1493" s="216"/>
      <c r="J1493" s="212"/>
      <c r="K1493" s="212"/>
      <c r="L1493" s="217"/>
      <c r="M1493" s="218"/>
      <c r="N1493" s="219"/>
      <c r="O1493" s="219"/>
      <c r="P1493" s="219"/>
      <c r="Q1493" s="219"/>
      <c r="R1493" s="219"/>
      <c r="S1493" s="219"/>
      <c r="T1493" s="220"/>
      <c r="AT1493" s="221" t="s">
        <v>161</v>
      </c>
      <c r="AU1493" s="221" t="s">
        <v>83</v>
      </c>
      <c r="AV1493" s="13" t="s">
        <v>81</v>
      </c>
      <c r="AW1493" s="13" t="s">
        <v>36</v>
      </c>
      <c r="AX1493" s="13" t="s">
        <v>74</v>
      </c>
      <c r="AY1493" s="221" t="s">
        <v>152</v>
      </c>
    </row>
    <row r="1494" spans="1:65" s="13" customFormat="1">
      <c r="B1494" s="211"/>
      <c r="C1494" s="212"/>
      <c r="D1494" s="213" t="s">
        <v>161</v>
      </c>
      <c r="E1494" s="214" t="s">
        <v>21</v>
      </c>
      <c r="F1494" s="215" t="s">
        <v>2157</v>
      </c>
      <c r="G1494" s="212"/>
      <c r="H1494" s="214" t="s">
        <v>21</v>
      </c>
      <c r="I1494" s="216"/>
      <c r="J1494" s="212"/>
      <c r="K1494" s="212"/>
      <c r="L1494" s="217"/>
      <c r="M1494" s="218"/>
      <c r="N1494" s="219"/>
      <c r="O1494" s="219"/>
      <c r="P1494" s="219"/>
      <c r="Q1494" s="219"/>
      <c r="R1494" s="219"/>
      <c r="S1494" s="219"/>
      <c r="T1494" s="220"/>
      <c r="AT1494" s="221" t="s">
        <v>161</v>
      </c>
      <c r="AU1494" s="221" t="s">
        <v>83</v>
      </c>
      <c r="AV1494" s="13" t="s">
        <v>81</v>
      </c>
      <c r="AW1494" s="13" t="s">
        <v>36</v>
      </c>
      <c r="AX1494" s="13" t="s">
        <v>74</v>
      </c>
      <c r="AY1494" s="221" t="s">
        <v>152</v>
      </c>
    </row>
    <row r="1495" spans="1:65" s="13" customFormat="1" ht="22.5">
      <c r="B1495" s="211"/>
      <c r="C1495" s="212"/>
      <c r="D1495" s="213" t="s">
        <v>161</v>
      </c>
      <c r="E1495" s="214" t="s">
        <v>21</v>
      </c>
      <c r="F1495" s="215" t="s">
        <v>2163</v>
      </c>
      <c r="G1495" s="212"/>
      <c r="H1495" s="214" t="s">
        <v>21</v>
      </c>
      <c r="I1495" s="216"/>
      <c r="J1495" s="212"/>
      <c r="K1495" s="212"/>
      <c r="L1495" s="217"/>
      <c r="M1495" s="218"/>
      <c r="N1495" s="219"/>
      <c r="O1495" s="219"/>
      <c r="P1495" s="219"/>
      <c r="Q1495" s="219"/>
      <c r="R1495" s="219"/>
      <c r="S1495" s="219"/>
      <c r="T1495" s="220"/>
      <c r="AT1495" s="221" t="s">
        <v>161</v>
      </c>
      <c r="AU1495" s="221" t="s">
        <v>83</v>
      </c>
      <c r="AV1495" s="13" t="s">
        <v>81</v>
      </c>
      <c r="AW1495" s="13" t="s">
        <v>36</v>
      </c>
      <c r="AX1495" s="13" t="s">
        <v>74</v>
      </c>
      <c r="AY1495" s="221" t="s">
        <v>152</v>
      </c>
    </row>
    <row r="1496" spans="1:65" s="14" customFormat="1">
      <c r="B1496" s="222"/>
      <c r="C1496" s="223"/>
      <c r="D1496" s="213" t="s">
        <v>161</v>
      </c>
      <c r="E1496" s="224" t="s">
        <v>21</v>
      </c>
      <c r="F1496" s="225" t="s">
        <v>2164</v>
      </c>
      <c r="G1496" s="223"/>
      <c r="H1496" s="226">
        <v>16</v>
      </c>
      <c r="I1496" s="227"/>
      <c r="J1496" s="223"/>
      <c r="K1496" s="223"/>
      <c r="L1496" s="228"/>
      <c r="M1496" s="229"/>
      <c r="N1496" s="230"/>
      <c r="O1496" s="230"/>
      <c r="P1496" s="230"/>
      <c r="Q1496" s="230"/>
      <c r="R1496" s="230"/>
      <c r="S1496" s="230"/>
      <c r="T1496" s="231"/>
      <c r="AT1496" s="232" t="s">
        <v>161</v>
      </c>
      <c r="AU1496" s="232" t="s">
        <v>83</v>
      </c>
      <c r="AV1496" s="14" t="s">
        <v>83</v>
      </c>
      <c r="AW1496" s="14" t="s">
        <v>36</v>
      </c>
      <c r="AX1496" s="14" t="s">
        <v>81</v>
      </c>
      <c r="AY1496" s="232" t="s">
        <v>152</v>
      </c>
    </row>
    <row r="1497" spans="1:65" s="2" customFormat="1" ht="16.5" customHeight="1">
      <c r="A1497" s="37"/>
      <c r="B1497" s="38"/>
      <c r="C1497" s="244" t="s">
        <v>2165</v>
      </c>
      <c r="D1497" s="244" t="s">
        <v>365</v>
      </c>
      <c r="E1497" s="245" t="s">
        <v>2166</v>
      </c>
      <c r="F1497" s="246" t="s">
        <v>2167</v>
      </c>
      <c r="G1497" s="247" t="s">
        <v>212</v>
      </c>
      <c r="H1497" s="248">
        <v>51.334000000000003</v>
      </c>
      <c r="I1497" s="249"/>
      <c r="J1497" s="250">
        <f>ROUND(I1497*H1497,2)</f>
        <v>0</v>
      </c>
      <c r="K1497" s="246" t="s">
        <v>158</v>
      </c>
      <c r="L1497" s="251"/>
      <c r="M1497" s="252" t="s">
        <v>21</v>
      </c>
      <c r="N1497" s="253" t="s">
        <v>45</v>
      </c>
      <c r="O1497" s="68"/>
      <c r="P1497" s="207">
        <f>O1497*H1497</f>
        <v>0</v>
      </c>
      <c r="Q1497" s="207">
        <v>4.0000000000000001E-3</v>
      </c>
      <c r="R1497" s="207">
        <f>Q1497*H1497</f>
        <v>0.20533600000000002</v>
      </c>
      <c r="S1497" s="207">
        <v>0</v>
      </c>
      <c r="T1497" s="208">
        <f>S1497*H1497</f>
        <v>0</v>
      </c>
      <c r="U1497" s="37"/>
      <c r="V1497" s="37"/>
      <c r="W1497" s="37"/>
      <c r="X1497" s="37"/>
      <c r="Y1497" s="37"/>
      <c r="Z1497" s="37"/>
      <c r="AA1497" s="37"/>
      <c r="AB1497" s="37"/>
      <c r="AC1497" s="37"/>
      <c r="AD1497" s="37"/>
      <c r="AE1497" s="37"/>
      <c r="AR1497" s="209" t="s">
        <v>353</v>
      </c>
      <c r="AT1497" s="209" t="s">
        <v>365</v>
      </c>
      <c r="AU1497" s="209" t="s">
        <v>83</v>
      </c>
      <c r="AY1497" s="19" t="s">
        <v>152</v>
      </c>
      <c r="BE1497" s="210">
        <f>IF(N1497="základní",J1497,0)</f>
        <v>0</v>
      </c>
      <c r="BF1497" s="210">
        <f>IF(N1497="snížená",J1497,0)</f>
        <v>0</v>
      </c>
      <c r="BG1497" s="210">
        <f>IF(N1497="zákl. přenesená",J1497,0)</f>
        <v>0</v>
      </c>
      <c r="BH1497" s="210">
        <f>IF(N1497="sníž. přenesená",J1497,0)</f>
        <v>0</v>
      </c>
      <c r="BI1497" s="210">
        <f>IF(N1497="nulová",J1497,0)</f>
        <v>0</v>
      </c>
      <c r="BJ1497" s="19" t="s">
        <v>81</v>
      </c>
      <c r="BK1497" s="210">
        <f>ROUND(I1497*H1497,2)</f>
        <v>0</v>
      </c>
      <c r="BL1497" s="19" t="s">
        <v>259</v>
      </c>
      <c r="BM1497" s="209" t="s">
        <v>2168</v>
      </c>
    </row>
    <row r="1498" spans="1:65" s="13" customFormat="1">
      <c r="B1498" s="211"/>
      <c r="C1498" s="212"/>
      <c r="D1498" s="213" t="s">
        <v>161</v>
      </c>
      <c r="E1498" s="214" t="s">
        <v>21</v>
      </c>
      <c r="F1498" s="215" t="s">
        <v>1078</v>
      </c>
      <c r="G1498" s="212"/>
      <c r="H1498" s="214" t="s">
        <v>21</v>
      </c>
      <c r="I1498" s="216"/>
      <c r="J1498" s="212"/>
      <c r="K1498" s="212"/>
      <c r="L1498" s="217"/>
      <c r="M1498" s="218"/>
      <c r="N1498" s="219"/>
      <c r="O1498" s="219"/>
      <c r="P1498" s="219"/>
      <c r="Q1498" s="219"/>
      <c r="R1498" s="219"/>
      <c r="S1498" s="219"/>
      <c r="T1498" s="220"/>
      <c r="AT1498" s="221" t="s">
        <v>161</v>
      </c>
      <c r="AU1498" s="221" t="s">
        <v>83</v>
      </c>
      <c r="AV1498" s="13" t="s">
        <v>81</v>
      </c>
      <c r="AW1498" s="13" t="s">
        <v>36</v>
      </c>
      <c r="AX1498" s="13" t="s">
        <v>74</v>
      </c>
      <c r="AY1498" s="221" t="s">
        <v>152</v>
      </c>
    </row>
    <row r="1499" spans="1:65" s="13" customFormat="1">
      <c r="B1499" s="211"/>
      <c r="C1499" s="212"/>
      <c r="D1499" s="213" t="s">
        <v>161</v>
      </c>
      <c r="E1499" s="214" t="s">
        <v>21</v>
      </c>
      <c r="F1499" s="215" t="s">
        <v>2169</v>
      </c>
      <c r="G1499" s="212"/>
      <c r="H1499" s="214" t="s">
        <v>21</v>
      </c>
      <c r="I1499" s="216"/>
      <c r="J1499" s="212"/>
      <c r="K1499" s="212"/>
      <c r="L1499" s="217"/>
      <c r="M1499" s="218"/>
      <c r="N1499" s="219"/>
      <c r="O1499" s="219"/>
      <c r="P1499" s="219"/>
      <c r="Q1499" s="219"/>
      <c r="R1499" s="219"/>
      <c r="S1499" s="219"/>
      <c r="T1499" s="220"/>
      <c r="AT1499" s="221" t="s">
        <v>161</v>
      </c>
      <c r="AU1499" s="221" t="s">
        <v>83</v>
      </c>
      <c r="AV1499" s="13" t="s">
        <v>81</v>
      </c>
      <c r="AW1499" s="13" t="s">
        <v>36</v>
      </c>
      <c r="AX1499" s="13" t="s">
        <v>74</v>
      </c>
      <c r="AY1499" s="221" t="s">
        <v>152</v>
      </c>
    </row>
    <row r="1500" spans="1:65" s="14" customFormat="1">
      <c r="B1500" s="222"/>
      <c r="C1500" s="223"/>
      <c r="D1500" s="213" t="s">
        <v>161</v>
      </c>
      <c r="E1500" s="224" t="s">
        <v>21</v>
      </c>
      <c r="F1500" s="225" t="s">
        <v>2170</v>
      </c>
      <c r="G1500" s="223"/>
      <c r="H1500" s="226">
        <v>46.667000000000002</v>
      </c>
      <c r="I1500" s="227"/>
      <c r="J1500" s="223"/>
      <c r="K1500" s="223"/>
      <c r="L1500" s="228"/>
      <c r="M1500" s="229"/>
      <c r="N1500" s="230"/>
      <c r="O1500" s="230"/>
      <c r="P1500" s="230"/>
      <c r="Q1500" s="230"/>
      <c r="R1500" s="230"/>
      <c r="S1500" s="230"/>
      <c r="T1500" s="231"/>
      <c r="AT1500" s="232" t="s">
        <v>161</v>
      </c>
      <c r="AU1500" s="232" t="s">
        <v>83</v>
      </c>
      <c r="AV1500" s="14" t="s">
        <v>83</v>
      </c>
      <c r="AW1500" s="14" t="s">
        <v>36</v>
      </c>
      <c r="AX1500" s="14" t="s">
        <v>81</v>
      </c>
      <c r="AY1500" s="232" t="s">
        <v>152</v>
      </c>
    </row>
    <row r="1501" spans="1:65" s="14" customFormat="1">
      <c r="B1501" s="222"/>
      <c r="C1501" s="223"/>
      <c r="D1501" s="213" t="s">
        <v>161</v>
      </c>
      <c r="E1501" s="223"/>
      <c r="F1501" s="225" t="s">
        <v>2171</v>
      </c>
      <c r="G1501" s="223"/>
      <c r="H1501" s="226">
        <v>51.334000000000003</v>
      </c>
      <c r="I1501" s="227"/>
      <c r="J1501" s="223"/>
      <c r="K1501" s="223"/>
      <c r="L1501" s="228"/>
      <c r="M1501" s="229"/>
      <c r="N1501" s="230"/>
      <c r="O1501" s="230"/>
      <c r="P1501" s="230"/>
      <c r="Q1501" s="230"/>
      <c r="R1501" s="230"/>
      <c r="S1501" s="230"/>
      <c r="T1501" s="231"/>
      <c r="AT1501" s="232" t="s">
        <v>161</v>
      </c>
      <c r="AU1501" s="232" t="s">
        <v>83</v>
      </c>
      <c r="AV1501" s="14" t="s">
        <v>83</v>
      </c>
      <c r="AW1501" s="14" t="s">
        <v>4</v>
      </c>
      <c r="AX1501" s="14" t="s">
        <v>81</v>
      </c>
      <c r="AY1501" s="232" t="s">
        <v>152</v>
      </c>
    </row>
    <row r="1502" spans="1:65" s="2" customFormat="1" ht="24" customHeight="1">
      <c r="A1502" s="37"/>
      <c r="B1502" s="38"/>
      <c r="C1502" s="244" t="s">
        <v>2172</v>
      </c>
      <c r="D1502" s="244" t="s">
        <v>365</v>
      </c>
      <c r="E1502" s="245" t="s">
        <v>2173</v>
      </c>
      <c r="F1502" s="246" t="s">
        <v>2174</v>
      </c>
      <c r="G1502" s="247" t="s">
        <v>212</v>
      </c>
      <c r="H1502" s="248">
        <v>6.6669999999999998</v>
      </c>
      <c r="I1502" s="249"/>
      <c r="J1502" s="250">
        <f>ROUND(I1502*H1502,2)</f>
        <v>0</v>
      </c>
      <c r="K1502" s="246" t="s">
        <v>272</v>
      </c>
      <c r="L1502" s="251"/>
      <c r="M1502" s="252" t="s">
        <v>21</v>
      </c>
      <c r="N1502" s="253" t="s">
        <v>45</v>
      </c>
      <c r="O1502" s="68"/>
      <c r="P1502" s="207">
        <f>O1502*H1502</f>
        <v>0</v>
      </c>
      <c r="Q1502" s="207">
        <v>4.0000000000000001E-3</v>
      </c>
      <c r="R1502" s="207">
        <f>Q1502*H1502</f>
        <v>2.6668000000000001E-2</v>
      </c>
      <c r="S1502" s="207">
        <v>0</v>
      </c>
      <c r="T1502" s="208">
        <f>S1502*H1502</f>
        <v>0</v>
      </c>
      <c r="U1502" s="37"/>
      <c r="V1502" s="37"/>
      <c r="W1502" s="37"/>
      <c r="X1502" s="37"/>
      <c r="Y1502" s="37"/>
      <c r="Z1502" s="37"/>
      <c r="AA1502" s="37"/>
      <c r="AB1502" s="37"/>
      <c r="AC1502" s="37"/>
      <c r="AD1502" s="37"/>
      <c r="AE1502" s="37"/>
      <c r="AR1502" s="209" t="s">
        <v>353</v>
      </c>
      <c r="AT1502" s="209" t="s">
        <v>365</v>
      </c>
      <c r="AU1502" s="209" t="s">
        <v>83</v>
      </c>
      <c r="AY1502" s="19" t="s">
        <v>152</v>
      </c>
      <c r="BE1502" s="210">
        <f>IF(N1502="základní",J1502,0)</f>
        <v>0</v>
      </c>
      <c r="BF1502" s="210">
        <f>IF(N1502="snížená",J1502,0)</f>
        <v>0</v>
      </c>
      <c r="BG1502" s="210">
        <f>IF(N1502="zákl. přenesená",J1502,0)</f>
        <v>0</v>
      </c>
      <c r="BH1502" s="210">
        <f>IF(N1502="sníž. přenesená",J1502,0)</f>
        <v>0</v>
      </c>
      <c r="BI1502" s="210">
        <f>IF(N1502="nulová",J1502,0)</f>
        <v>0</v>
      </c>
      <c r="BJ1502" s="19" t="s">
        <v>81</v>
      </c>
      <c r="BK1502" s="210">
        <f>ROUND(I1502*H1502,2)</f>
        <v>0</v>
      </c>
      <c r="BL1502" s="19" t="s">
        <v>259</v>
      </c>
      <c r="BM1502" s="209" t="s">
        <v>2175</v>
      </c>
    </row>
    <row r="1503" spans="1:65" s="13" customFormat="1">
      <c r="B1503" s="211"/>
      <c r="C1503" s="212"/>
      <c r="D1503" s="213" t="s">
        <v>161</v>
      </c>
      <c r="E1503" s="214" t="s">
        <v>21</v>
      </c>
      <c r="F1503" s="215" t="s">
        <v>1078</v>
      </c>
      <c r="G1503" s="212"/>
      <c r="H1503" s="214" t="s">
        <v>21</v>
      </c>
      <c r="I1503" s="216"/>
      <c r="J1503" s="212"/>
      <c r="K1503" s="212"/>
      <c r="L1503" s="217"/>
      <c r="M1503" s="218"/>
      <c r="N1503" s="219"/>
      <c r="O1503" s="219"/>
      <c r="P1503" s="219"/>
      <c r="Q1503" s="219"/>
      <c r="R1503" s="219"/>
      <c r="S1503" s="219"/>
      <c r="T1503" s="220"/>
      <c r="AT1503" s="221" t="s">
        <v>161</v>
      </c>
      <c r="AU1503" s="221" t="s">
        <v>83</v>
      </c>
      <c r="AV1503" s="13" t="s">
        <v>81</v>
      </c>
      <c r="AW1503" s="13" t="s">
        <v>36</v>
      </c>
      <c r="AX1503" s="13" t="s">
        <v>74</v>
      </c>
      <c r="AY1503" s="221" t="s">
        <v>152</v>
      </c>
    </row>
    <row r="1504" spans="1:65" s="13" customFormat="1">
      <c r="B1504" s="211"/>
      <c r="C1504" s="212"/>
      <c r="D1504" s="213" t="s">
        <v>161</v>
      </c>
      <c r="E1504" s="214" t="s">
        <v>21</v>
      </c>
      <c r="F1504" s="215" t="s">
        <v>2169</v>
      </c>
      <c r="G1504" s="212"/>
      <c r="H1504" s="214" t="s">
        <v>21</v>
      </c>
      <c r="I1504" s="216"/>
      <c r="J1504" s="212"/>
      <c r="K1504" s="212"/>
      <c r="L1504" s="217"/>
      <c r="M1504" s="218"/>
      <c r="N1504" s="219"/>
      <c r="O1504" s="219"/>
      <c r="P1504" s="219"/>
      <c r="Q1504" s="219"/>
      <c r="R1504" s="219"/>
      <c r="S1504" s="219"/>
      <c r="T1504" s="220"/>
      <c r="AT1504" s="221" t="s">
        <v>161</v>
      </c>
      <c r="AU1504" s="221" t="s">
        <v>83</v>
      </c>
      <c r="AV1504" s="13" t="s">
        <v>81</v>
      </c>
      <c r="AW1504" s="13" t="s">
        <v>36</v>
      </c>
      <c r="AX1504" s="13" t="s">
        <v>74</v>
      </c>
      <c r="AY1504" s="221" t="s">
        <v>152</v>
      </c>
    </row>
    <row r="1505" spans="1:65" s="14" customFormat="1">
      <c r="B1505" s="222"/>
      <c r="C1505" s="223"/>
      <c r="D1505" s="213" t="s">
        <v>161</v>
      </c>
      <c r="E1505" s="224" t="s">
        <v>21</v>
      </c>
      <c r="F1505" s="225" t="s">
        <v>2176</v>
      </c>
      <c r="G1505" s="223"/>
      <c r="H1505" s="226">
        <v>6.6669999999999998</v>
      </c>
      <c r="I1505" s="227"/>
      <c r="J1505" s="223"/>
      <c r="K1505" s="223"/>
      <c r="L1505" s="228"/>
      <c r="M1505" s="229"/>
      <c r="N1505" s="230"/>
      <c r="O1505" s="230"/>
      <c r="P1505" s="230"/>
      <c r="Q1505" s="230"/>
      <c r="R1505" s="230"/>
      <c r="S1505" s="230"/>
      <c r="T1505" s="231"/>
      <c r="AT1505" s="232" t="s">
        <v>161</v>
      </c>
      <c r="AU1505" s="232" t="s">
        <v>83</v>
      </c>
      <c r="AV1505" s="14" t="s">
        <v>83</v>
      </c>
      <c r="AW1505" s="14" t="s">
        <v>36</v>
      </c>
      <c r="AX1505" s="14" t="s">
        <v>81</v>
      </c>
      <c r="AY1505" s="232" t="s">
        <v>152</v>
      </c>
    </row>
    <row r="1506" spans="1:65" s="2" customFormat="1" ht="48" customHeight="1">
      <c r="A1506" s="37"/>
      <c r="B1506" s="38"/>
      <c r="C1506" s="198" t="s">
        <v>2177</v>
      </c>
      <c r="D1506" s="198" t="s">
        <v>154</v>
      </c>
      <c r="E1506" s="199" t="s">
        <v>2178</v>
      </c>
      <c r="F1506" s="200" t="s">
        <v>2179</v>
      </c>
      <c r="G1506" s="201" t="s">
        <v>271</v>
      </c>
      <c r="H1506" s="202">
        <v>16</v>
      </c>
      <c r="I1506" s="203"/>
      <c r="J1506" s="204">
        <f>ROUND(I1506*H1506,2)</f>
        <v>0</v>
      </c>
      <c r="K1506" s="200" t="s">
        <v>158</v>
      </c>
      <c r="L1506" s="42"/>
      <c r="M1506" s="205" t="s">
        <v>21</v>
      </c>
      <c r="N1506" s="206" t="s">
        <v>45</v>
      </c>
      <c r="O1506" s="68"/>
      <c r="P1506" s="207">
        <f>O1506*H1506</f>
        <v>0</v>
      </c>
      <c r="Q1506" s="207">
        <v>1.0200000000000001E-3</v>
      </c>
      <c r="R1506" s="207">
        <f>Q1506*H1506</f>
        <v>1.6320000000000001E-2</v>
      </c>
      <c r="S1506" s="207">
        <v>0</v>
      </c>
      <c r="T1506" s="208">
        <f>S1506*H1506</f>
        <v>0</v>
      </c>
      <c r="U1506" s="37"/>
      <c r="V1506" s="37"/>
      <c r="W1506" s="37"/>
      <c r="X1506" s="37"/>
      <c r="Y1506" s="37"/>
      <c r="Z1506" s="37"/>
      <c r="AA1506" s="37"/>
      <c r="AB1506" s="37"/>
      <c r="AC1506" s="37"/>
      <c r="AD1506" s="37"/>
      <c r="AE1506" s="37"/>
      <c r="AR1506" s="209" t="s">
        <v>259</v>
      </c>
      <c r="AT1506" s="209" t="s">
        <v>154</v>
      </c>
      <c r="AU1506" s="209" t="s">
        <v>83</v>
      </c>
      <c r="AY1506" s="19" t="s">
        <v>152</v>
      </c>
      <c r="BE1506" s="210">
        <f>IF(N1506="základní",J1506,0)</f>
        <v>0</v>
      </c>
      <c r="BF1506" s="210">
        <f>IF(N1506="snížená",J1506,0)</f>
        <v>0</v>
      </c>
      <c r="BG1506" s="210">
        <f>IF(N1506="zákl. přenesená",J1506,0)</f>
        <v>0</v>
      </c>
      <c r="BH1506" s="210">
        <f>IF(N1506="sníž. přenesená",J1506,0)</f>
        <v>0</v>
      </c>
      <c r="BI1506" s="210">
        <f>IF(N1506="nulová",J1506,0)</f>
        <v>0</v>
      </c>
      <c r="BJ1506" s="19" t="s">
        <v>81</v>
      </c>
      <c r="BK1506" s="210">
        <f>ROUND(I1506*H1506,2)</f>
        <v>0</v>
      </c>
      <c r="BL1506" s="19" t="s">
        <v>259</v>
      </c>
      <c r="BM1506" s="209" t="s">
        <v>2180</v>
      </c>
    </row>
    <row r="1507" spans="1:65" s="13" customFormat="1">
      <c r="B1507" s="211"/>
      <c r="C1507" s="212"/>
      <c r="D1507" s="213" t="s">
        <v>161</v>
      </c>
      <c r="E1507" s="214" t="s">
        <v>21</v>
      </c>
      <c r="F1507" s="215" t="s">
        <v>341</v>
      </c>
      <c r="G1507" s="212"/>
      <c r="H1507" s="214" t="s">
        <v>21</v>
      </c>
      <c r="I1507" s="216"/>
      <c r="J1507" s="212"/>
      <c r="K1507" s="212"/>
      <c r="L1507" s="217"/>
      <c r="M1507" s="218"/>
      <c r="N1507" s="219"/>
      <c r="O1507" s="219"/>
      <c r="P1507" s="219"/>
      <c r="Q1507" s="219"/>
      <c r="R1507" s="219"/>
      <c r="S1507" s="219"/>
      <c r="T1507" s="220"/>
      <c r="AT1507" s="221" t="s">
        <v>161</v>
      </c>
      <c r="AU1507" s="221" t="s">
        <v>83</v>
      </c>
      <c r="AV1507" s="13" t="s">
        <v>81</v>
      </c>
      <c r="AW1507" s="13" t="s">
        <v>36</v>
      </c>
      <c r="AX1507" s="13" t="s">
        <v>74</v>
      </c>
      <c r="AY1507" s="221" t="s">
        <v>152</v>
      </c>
    </row>
    <row r="1508" spans="1:65" s="13" customFormat="1">
      <c r="B1508" s="211"/>
      <c r="C1508" s="212"/>
      <c r="D1508" s="213" t="s">
        <v>161</v>
      </c>
      <c r="E1508" s="214" t="s">
        <v>21</v>
      </c>
      <c r="F1508" s="215" t="s">
        <v>2157</v>
      </c>
      <c r="G1508" s="212"/>
      <c r="H1508" s="214" t="s">
        <v>21</v>
      </c>
      <c r="I1508" s="216"/>
      <c r="J1508" s="212"/>
      <c r="K1508" s="212"/>
      <c r="L1508" s="217"/>
      <c r="M1508" s="218"/>
      <c r="N1508" s="219"/>
      <c r="O1508" s="219"/>
      <c r="P1508" s="219"/>
      <c r="Q1508" s="219"/>
      <c r="R1508" s="219"/>
      <c r="S1508" s="219"/>
      <c r="T1508" s="220"/>
      <c r="AT1508" s="221" t="s">
        <v>161</v>
      </c>
      <c r="AU1508" s="221" t="s">
        <v>83</v>
      </c>
      <c r="AV1508" s="13" t="s">
        <v>81</v>
      </c>
      <c r="AW1508" s="13" t="s">
        <v>36</v>
      </c>
      <c r="AX1508" s="13" t="s">
        <v>74</v>
      </c>
      <c r="AY1508" s="221" t="s">
        <v>152</v>
      </c>
    </row>
    <row r="1509" spans="1:65" s="14" customFormat="1">
      <c r="B1509" s="222"/>
      <c r="C1509" s="223"/>
      <c r="D1509" s="213" t="s">
        <v>161</v>
      </c>
      <c r="E1509" s="224" t="s">
        <v>21</v>
      </c>
      <c r="F1509" s="225" t="s">
        <v>2181</v>
      </c>
      <c r="G1509" s="223"/>
      <c r="H1509" s="226">
        <v>16</v>
      </c>
      <c r="I1509" s="227"/>
      <c r="J1509" s="223"/>
      <c r="K1509" s="223"/>
      <c r="L1509" s="228"/>
      <c r="M1509" s="229"/>
      <c r="N1509" s="230"/>
      <c r="O1509" s="230"/>
      <c r="P1509" s="230"/>
      <c r="Q1509" s="230"/>
      <c r="R1509" s="230"/>
      <c r="S1509" s="230"/>
      <c r="T1509" s="231"/>
      <c r="AT1509" s="232" t="s">
        <v>161</v>
      </c>
      <c r="AU1509" s="232" t="s">
        <v>83</v>
      </c>
      <c r="AV1509" s="14" t="s">
        <v>83</v>
      </c>
      <c r="AW1509" s="14" t="s">
        <v>36</v>
      </c>
      <c r="AX1509" s="14" t="s">
        <v>81</v>
      </c>
      <c r="AY1509" s="232" t="s">
        <v>152</v>
      </c>
    </row>
    <row r="1510" spans="1:65" s="2" customFormat="1" ht="36" customHeight="1">
      <c r="A1510" s="37"/>
      <c r="B1510" s="38"/>
      <c r="C1510" s="244" t="s">
        <v>2182</v>
      </c>
      <c r="D1510" s="244" t="s">
        <v>365</v>
      </c>
      <c r="E1510" s="245" t="s">
        <v>2183</v>
      </c>
      <c r="F1510" s="246" t="s">
        <v>2184</v>
      </c>
      <c r="G1510" s="247" t="s">
        <v>219</v>
      </c>
      <c r="H1510" s="248">
        <v>3.52</v>
      </c>
      <c r="I1510" s="249"/>
      <c r="J1510" s="250">
        <f>ROUND(I1510*H1510,2)</f>
        <v>0</v>
      </c>
      <c r="K1510" s="246" t="s">
        <v>158</v>
      </c>
      <c r="L1510" s="251"/>
      <c r="M1510" s="252" t="s">
        <v>21</v>
      </c>
      <c r="N1510" s="253" t="s">
        <v>45</v>
      </c>
      <c r="O1510" s="68"/>
      <c r="P1510" s="207">
        <f>O1510*H1510</f>
        <v>0</v>
      </c>
      <c r="Q1510" s="207">
        <v>1.9199999999999998E-2</v>
      </c>
      <c r="R1510" s="207">
        <f>Q1510*H1510</f>
        <v>6.7583999999999991E-2</v>
      </c>
      <c r="S1510" s="207">
        <v>0</v>
      </c>
      <c r="T1510" s="208">
        <f>S1510*H1510</f>
        <v>0</v>
      </c>
      <c r="U1510" s="37"/>
      <c r="V1510" s="37"/>
      <c r="W1510" s="37"/>
      <c r="X1510" s="37"/>
      <c r="Y1510" s="37"/>
      <c r="Z1510" s="37"/>
      <c r="AA1510" s="37"/>
      <c r="AB1510" s="37"/>
      <c r="AC1510" s="37"/>
      <c r="AD1510" s="37"/>
      <c r="AE1510" s="37"/>
      <c r="AR1510" s="209" t="s">
        <v>353</v>
      </c>
      <c r="AT1510" s="209" t="s">
        <v>365</v>
      </c>
      <c r="AU1510" s="209" t="s">
        <v>83</v>
      </c>
      <c r="AY1510" s="19" t="s">
        <v>152</v>
      </c>
      <c r="BE1510" s="210">
        <f>IF(N1510="základní",J1510,0)</f>
        <v>0</v>
      </c>
      <c r="BF1510" s="210">
        <f>IF(N1510="snížená",J1510,0)</f>
        <v>0</v>
      </c>
      <c r="BG1510" s="210">
        <f>IF(N1510="zákl. přenesená",J1510,0)</f>
        <v>0</v>
      </c>
      <c r="BH1510" s="210">
        <f>IF(N1510="sníž. přenesená",J1510,0)</f>
        <v>0</v>
      </c>
      <c r="BI1510" s="210">
        <f>IF(N1510="nulová",J1510,0)</f>
        <v>0</v>
      </c>
      <c r="BJ1510" s="19" t="s">
        <v>81</v>
      </c>
      <c r="BK1510" s="210">
        <f>ROUND(I1510*H1510,2)</f>
        <v>0</v>
      </c>
      <c r="BL1510" s="19" t="s">
        <v>259</v>
      </c>
      <c r="BM1510" s="209" t="s">
        <v>2185</v>
      </c>
    </row>
    <row r="1511" spans="1:65" s="14" customFormat="1">
      <c r="B1511" s="222"/>
      <c r="C1511" s="223"/>
      <c r="D1511" s="213" t="s">
        <v>161</v>
      </c>
      <c r="E1511" s="224" t="s">
        <v>21</v>
      </c>
      <c r="F1511" s="225" t="s">
        <v>2186</v>
      </c>
      <c r="G1511" s="223"/>
      <c r="H1511" s="226">
        <v>3.2</v>
      </c>
      <c r="I1511" s="227"/>
      <c r="J1511" s="223"/>
      <c r="K1511" s="223"/>
      <c r="L1511" s="228"/>
      <c r="M1511" s="229"/>
      <c r="N1511" s="230"/>
      <c r="O1511" s="230"/>
      <c r="P1511" s="230"/>
      <c r="Q1511" s="230"/>
      <c r="R1511" s="230"/>
      <c r="S1511" s="230"/>
      <c r="T1511" s="231"/>
      <c r="AT1511" s="232" t="s">
        <v>161</v>
      </c>
      <c r="AU1511" s="232" t="s">
        <v>83</v>
      </c>
      <c r="AV1511" s="14" t="s">
        <v>83</v>
      </c>
      <c r="AW1511" s="14" t="s">
        <v>36</v>
      </c>
      <c r="AX1511" s="14" t="s">
        <v>81</v>
      </c>
      <c r="AY1511" s="232" t="s">
        <v>152</v>
      </c>
    </row>
    <row r="1512" spans="1:65" s="14" customFormat="1">
      <c r="B1512" s="222"/>
      <c r="C1512" s="223"/>
      <c r="D1512" s="213" t="s">
        <v>161</v>
      </c>
      <c r="E1512" s="223"/>
      <c r="F1512" s="225" t="s">
        <v>2187</v>
      </c>
      <c r="G1512" s="223"/>
      <c r="H1512" s="226">
        <v>3.52</v>
      </c>
      <c r="I1512" s="227"/>
      <c r="J1512" s="223"/>
      <c r="K1512" s="223"/>
      <c r="L1512" s="228"/>
      <c r="M1512" s="229"/>
      <c r="N1512" s="230"/>
      <c r="O1512" s="230"/>
      <c r="P1512" s="230"/>
      <c r="Q1512" s="230"/>
      <c r="R1512" s="230"/>
      <c r="S1512" s="230"/>
      <c r="T1512" s="231"/>
      <c r="AT1512" s="232" t="s">
        <v>161</v>
      </c>
      <c r="AU1512" s="232" t="s">
        <v>83</v>
      </c>
      <c r="AV1512" s="14" t="s">
        <v>83</v>
      </c>
      <c r="AW1512" s="14" t="s">
        <v>4</v>
      </c>
      <c r="AX1512" s="14" t="s">
        <v>81</v>
      </c>
      <c r="AY1512" s="232" t="s">
        <v>152</v>
      </c>
    </row>
    <row r="1513" spans="1:65" s="2" customFormat="1" ht="24" customHeight="1">
      <c r="A1513" s="37"/>
      <c r="B1513" s="38"/>
      <c r="C1513" s="198" t="s">
        <v>2188</v>
      </c>
      <c r="D1513" s="198" t="s">
        <v>154</v>
      </c>
      <c r="E1513" s="199" t="s">
        <v>2189</v>
      </c>
      <c r="F1513" s="200" t="s">
        <v>2190</v>
      </c>
      <c r="G1513" s="201" t="s">
        <v>271</v>
      </c>
      <c r="H1513" s="202">
        <v>33.75</v>
      </c>
      <c r="I1513" s="203"/>
      <c r="J1513" s="204">
        <f>ROUND(I1513*H1513,2)</f>
        <v>0</v>
      </c>
      <c r="K1513" s="200" t="s">
        <v>158</v>
      </c>
      <c r="L1513" s="42"/>
      <c r="M1513" s="205" t="s">
        <v>21</v>
      </c>
      <c r="N1513" s="206" t="s">
        <v>45</v>
      </c>
      <c r="O1513" s="68"/>
      <c r="P1513" s="207">
        <f>O1513*H1513</f>
        <v>0</v>
      </c>
      <c r="Q1513" s="207">
        <v>5.8E-4</v>
      </c>
      <c r="R1513" s="207">
        <f>Q1513*H1513</f>
        <v>1.9574999999999999E-2</v>
      </c>
      <c r="S1513" s="207">
        <v>0</v>
      </c>
      <c r="T1513" s="208">
        <f>S1513*H1513</f>
        <v>0</v>
      </c>
      <c r="U1513" s="37"/>
      <c r="V1513" s="37"/>
      <c r="W1513" s="37"/>
      <c r="X1513" s="37"/>
      <c r="Y1513" s="37"/>
      <c r="Z1513" s="37"/>
      <c r="AA1513" s="37"/>
      <c r="AB1513" s="37"/>
      <c r="AC1513" s="37"/>
      <c r="AD1513" s="37"/>
      <c r="AE1513" s="37"/>
      <c r="AR1513" s="209" t="s">
        <v>259</v>
      </c>
      <c r="AT1513" s="209" t="s">
        <v>154</v>
      </c>
      <c r="AU1513" s="209" t="s">
        <v>83</v>
      </c>
      <c r="AY1513" s="19" t="s">
        <v>152</v>
      </c>
      <c r="BE1513" s="210">
        <f>IF(N1513="základní",J1513,0)</f>
        <v>0</v>
      </c>
      <c r="BF1513" s="210">
        <f>IF(N1513="snížená",J1513,0)</f>
        <v>0</v>
      </c>
      <c r="BG1513" s="210">
        <f>IF(N1513="zákl. přenesená",J1513,0)</f>
        <v>0</v>
      </c>
      <c r="BH1513" s="210">
        <f>IF(N1513="sníž. přenesená",J1513,0)</f>
        <v>0</v>
      </c>
      <c r="BI1513" s="210">
        <f>IF(N1513="nulová",J1513,0)</f>
        <v>0</v>
      </c>
      <c r="BJ1513" s="19" t="s">
        <v>81</v>
      </c>
      <c r="BK1513" s="210">
        <f>ROUND(I1513*H1513,2)</f>
        <v>0</v>
      </c>
      <c r="BL1513" s="19" t="s">
        <v>259</v>
      </c>
      <c r="BM1513" s="209" t="s">
        <v>2191</v>
      </c>
    </row>
    <row r="1514" spans="1:65" s="13" customFormat="1">
      <c r="B1514" s="211"/>
      <c r="C1514" s="212"/>
      <c r="D1514" s="213" t="s">
        <v>161</v>
      </c>
      <c r="E1514" s="214" t="s">
        <v>21</v>
      </c>
      <c r="F1514" s="215" t="s">
        <v>341</v>
      </c>
      <c r="G1514" s="212"/>
      <c r="H1514" s="214" t="s">
        <v>21</v>
      </c>
      <c r="I1514" s="216"/>
      <c r="J1514" s="212"/>
      <c r="K1514" s="212"/>
      <c r="L1514" s="217"/>
      <c r="M1514" s="218"/>
      <c r="N1514" s="219"/>
      <c r="O1514" s="219"/>
      <c r="P1514" s="219"/>
      <c r="Q1514" s="219"/>
      <c r="R1514" s="219"/>
      <c r="S1514" s="219"/>
      <c r="T1514" s="220"/>
      <c r="AT1514" s="221" t="s">
        <v>161</v>
      </c>
      <c r="AU1514" s="221" t="s">
        <v>83</v>
      </c>
      <c r="AV1514" s="13" t="s">
        <v>81</v>
      </c>
      <c r="AW1514" s="13" t="s">
        <v>36</v>
      </c>
      <c r="AX1514" s="13" t="s">
        <v>74</v>
      </c>
      <c r="AY1514" s="221" t="s">
        <v>152</v>
      </c>
    </row>
    <row r="1515" spans="1:65" s="14" customFormat="1">
      <c r="B1515" s="222"/>
      <c r="C1515" s="223"/>
      <c r="D1515" s="213" t="s">
        <v>161</v>
      </c>
      <c r="E1515" s="224" t="s">
        <v>21</v>
      </c>
      <c r="F1515" s="225" t="s">
        <v>2192</v>
      </c>
      <c r="G1515" s="223"/>
      <c r="H1515" s="226">
        <v>6.2</v>
      </c>
      <c r="I1515" s="227"/>
      <c r="J1515" s="223"/>
      <c r="K1515" s="223"/>
      <c r="L1515" s="228"/>
      <c r="M1515" s="229"/>
      <c r="N1515" s="230"/>
      <c r="O1515" s="230"/>
      <c r="P1515" s="230"/>
      <c r="Q1515" s="230"/>
      <c r="R1515" s="230"/>
      <c r="S1515" s="230"/>
      <c r="T1515" s="231"/>
      <c r="AT1515" s="232" t="s">
        <v>161</v>
      </c>
      <c r="AU1515" s="232" t="s">
        <v>83</v>
      </c>
      <c r="AV1515" s="14" t="s">
        <v>83</v>
      </c>
      <c r="AW1515" s="14" t="s">
        <v>36</v>
      </c>
      <c r="AX1515" s="14" t="s">
        <v>74</v>
      </c>
      <c r="AY1515" s="232" t="s">
        <v>152</v>
      </c>
    </row>
    <row r="1516" spans="1:65" s="14" customFormat="1">
      <c r="B1516" s="222"/>
      <c r="C1516" s="223"/>
      <c r="D1516" s="213" t="s">
        <v>161</v>
      </c>
      <c r="E1516" s="224" t="s">
        <v>21</v>
      </c>
      <c r="F1516" s="225" t="s">
        <v>2193</v>
      </c>
      <c r="G1516" s="223"/>
      <c r="H1516" s="226">
        <v>21.25</v>
      </c>
      <c r="I1516" s="227"/>
      <c r="J1516" s="223"/>
      <c r="K1516" s="223"/>
      <c r="L1516" s="228"/>
      <c r="M1516" s="229"/>
      <c r="N1516" s="230"/>
      <c r="O1516" s="230"/>
      <c r="P1516" s="230"/>
      <c r="Q1516" s="230"/>
      <c r="R1516" s="230"/>
      <c r="S1516" s="230"/>
      <c r="T1516" s="231"/>
      <c r="AT1516" s="232" t="s">
        <v>161</v>
      </c>
      <c r="AU1516" s="232" t="s">
        <v>83</v>
      </c>
      <c r="AV1516" s="14" t="s">
        <v>83</v>
      </c>
      <c r="AW1516" s="14" t="s">
        <v>36</v>
      </c>
      <c r="AX1516" s="14" t="s">
        <v>74</v>
      </c>
      <c r="AY1516" s="232" t="s">
        <v>152</v>
      </c>
    </row>
    <row r="1517" spans="1:65" s="14" customFormat="1">
      <c r="B1517" s="222"/>
      <c r="C1517" s="223"/>
      <c r="D1517" s="213" t="s">
        <v>161</v>
      </c>
      <c r="E1517" s="224" t="s">
        <v>21</v>
      </c>
      <c r="F1517" s="225" t="s">
        <v>2194</v>
      </c>
      <c r="G1517" s="223"/>
      <c r="H1517" s="226">
        <v>6.3</v>
      </c>
      <c r="I1517" s="227"/>
      <c r="J1517" s="223"/>
      <c r="K1517" s="223"/>
      <c r="L1517" s="228"/>
      <c r="M1517" s="229"/>
      <c r="N1517" s="230"/>
      <c r="O1517" s="230"/>
      <c r="P1517" s="230"/>
      <c r="Q1517" s="230"/>
      <c r="R1517" s="230"/>
      <c r="S1517" s="230"/>
      <c r="T1517" s="231"/>
      <c r="AT1517" s="232" t="s">
        <v>161</v>
      </c>
      <c r="AU1517" s="232" t="s">
        <v>83</v>
      </c>
      <c r="AV1517" s="14" t="s">
        <v>83</v>
      </c>
      <c r="AW1517" s="14" t="s">
        <v>36</v>
      </c>
      <c r="AX1517" s="14" t="s">
        <v>74</v>
      </c>
      <c r="AY1517" s="232" t="s">
        <v>152</v>
      </c>
    </row>
    <row r="1518" spans="1:65" s="15" customFormat="1">
      <c r="B1518" s="233"/>
      <c r="C1518" s="234"/>
      <c r="D1518" s="213" t="s">
        <v>161</v>
      </c>
      <c r="E1518" s="235" t="s">
        <v>21</v>
      </c>
      <c r="F1518" s="236" t="s">
        <v>184</v>
      </c>
      <c r="G1518" s="234"/>
      <c r="H1518" s="237">
        <v>33.75</v>
      </c>
      <c r="I1518" s="238"/>
      <c r="J1518" s="234"/>
      <c r="K1518" s="234"/>
      <c r="L1518" s="239"/>
      <c r="M1518" s="240"/>
      <c r="N1518" s="241"/>
      <c r="O1518" s="241"/>
      <c r="P1518" s="241"/>
      <c r="Q1518" s="241"/>
      <c r="R1518" s="241"/>
      <c r="S1518" s="241"/>
      <c r="T1518" s="242"/>
      <c r="AT1518" s="243" t="s">
        <v>161</v>
      </c>
      <c r="AU1518" s="243" t="s">
        <v>83</v>
      </c>
      <c r="AV1518" s="15" t="s">
        <v>159</v>
      </c>
      <c r="AW1518" s="15" t="s">
        <v>36</v>
      </c>
      <c r="AX1518" s="15" t="s">
        <v>81</v>
      </c>
      <c r="AY1518" s="243" t="s">
        <v>152</v>
      </c>
    </row>
    <row r="1519" spans="1:65" s="2" customFormat="1" ht="36" customHeight="1">
      <c r="A1519" s="37"/>
      <c r="B1519" s="38"/>
      <c r="C1519" s="198" t="s">
        <v>2195</v>
      </c>
      <c r="D1519" s="198" t="s">
        <v>154</v>
      </c>
      <c r="E1519" s="199" t="s">
        <v>2196</v>
      </c>
      <c r="F1519" s="200" t="s">
        <v>2197</v>
      </c>
      <c r="G1519" s="201" t="s">
        <v>271</v>
      </c>
      <c r="H1519" s="202">
        <v>20.2</v>
      </c>
      <c r="I1519" s="203"/>
      <c r="J1519" s="204">
        <f>ROUND(I1519*H1519,2)</f>
        <v>0</v>
      </c>
      <c r="K1519" s="200" t="s">
        <v>158</v>
      </c>
      <c r="L1519" s="42"/>
      <c r="M1519" s="205" t="s">
        <v>21</v>
      </c>
      <c r="N1519" s="206" t="s">
        <v>45</v>
      </c>
      <c r="O1519" s="68"/>
      <c r="P1519" s="207">
        <f>O1519*H1519</f>
        <v>0</v>
      </c>
      <c r="Q1519" s="207">
        <v>5.8E-4</v>
      </c>
      <c r="R1519" s="207">
        <f>Q1519*H1519</f>
        <v>1.1715999999999999E-2</v>
      </c>
      <c r="S1519" s="207">
        <v>0</v>
      </c>
      <c r="T1519" s="208">
        <f>S1519*H1519</f>
        <v>0</v>
      </c>
      <c r="U1519" s="37"/>
      <c r="V1519" s="37"/>
      <c r="W1519" s="37"/>
      <c r="X1519" s="37"/>
      <c r="Y1519" s="37"/>
      <c r="Z1519" s="37"/>
      <c r="AA1519" s="37"/>
      <c r="AB1519" s="37"/>
      <c r="AC1519" s="37"/>
      <c r="AD1519" s="37"/>
      <c r="AE1519" s="37"/>
      <c r="AR1519" s="209" t="s">
        <v>259</v>
      </c>
      <c r="AT1519" s="209" t="s">
        <v>154</v>
      </c>
      <c r="AU1519" s="209" t="s">
        <v>83</v>
      </c>
      <c r="AY1519" s="19" t="s">
        <v>152</v>
      </c>
      <c r="BE1519" s="210">
        <f>IF(N1519="základní",J1519,0)</f>
        <v>0</v>
      </c>
      <c r="BF1519" s="210">
        <f>IF(N1519="snížená",J1519,0)</f>
        <v>0</v>
      </c>
      <c r="BG1519" s="210">
        <f>IF(N1519="zákl. přenesená",J1519,0)</f>
        <v>0</v>
      </c>
      <c r="BH1519" s="210">
        <f>IF(N1519="sníž. přenesená",J1519,0)</f>
        <v>0</v>
      </c>
      <c r="BI1519" s="210">
        <f>IF(N1519="nulová",J1519,0)</f>
        <v>0</v>
      </c>
      <c r="BJ1519" s="19" t="s">
        <v>81</v>
      </c>
      <c r="BK1519" s="210">
        <f>ROUND(I1519*H1519,2)</f>
        <v>0</v>
      </c>
      <c r="BL1519" s="19" t="s">
        <v>259</v>
      </c>
      <c r="BM1519" s="209" t="s">
        <v>2198</v>
      </c>
    </row>
    <row r="1520" spans="1:65" s="13" customFormat="1">
      <c r="B1520" s="211"/>
      <c r="C1520" s="212"/>
      <c r="D1520" s="213" t="s">
        <v>161</v>
      </c>
      <c r="E1520" s="214" t="s">
        <v>21</v>
      </c>
      <c r="F1520" s="215" t="s">
        <v>1541</v>
      </c>
      <c r="G1520" s="212"/>
      <c r="H1520" s="214" t="s">
        <v>21</v>
      </c>
      <c r="I1520" s="216"/>
      <c r="J1520" s="212"/>
      <c r="K1520" s="212"/>
      <c r="L1520" s="217"/>
      <c r="M1520" s="218"/>
      <c r="N1520" s="219"/>
      <c r="O1520" s="219"/>
      <c r="P1520" s="219"/>
      <c r="Q1520" s="219"/>
      <c r="R1520" s="219"/>
      <c r="S1520" s="219"/>
      <c r="T1520" s="220"/>
      <c r="AT1520" s="221" t="s">
        <v>161</v>
      </c>
      <c r="AU1520" s="221" t="s">
        <v>83</v>
      </c>
      <c r="AV1520" s="13" t="s">
        <v>81</v>
      </c>
      <c r="AW1520" s="13" t="s">
        <v>36</v>
      </c>
      <c r="AX1520" s="13" t="s">
        <v>74</v>
      </c>
      <c r="AY1520" s="221" t="s">
        <v>152</v>
      </c>
    </row>
    <row r="1521" spans="1:65" s="13" customFormat="1">
      <c r="B1521" s="211"/>
      <c r="C1521" s="212"/>
      <c r="D1521" s="213" t="s">
        <v>161</v>
      </c>
      <c r="E1521" s="214" t="s">
        <v>21</v>
      </c>
      <c r="F1521" s="215" t="s">
        <v>2199</v>
      </c>
      <c r="G1521" s="212"/>
      <c r="H1521" s="214" t="s">
        <v>21</v>
      </c>
      <c r="I1521" s="216"/>
      <c r="J1521" s="212"/>
      <c r="K1521" s="212"/>
      <c r="L1521" s="217"/>
      <c r="M1521" s="218"/>
      <c r="N1521" s="219"/>
      <c r="O1521" s="219"/>
      <c r="P1521" s="219"/>
      <c r="Q1521" s="219"/>
      <c r="R1521" s="219"/>
      <c r="S1521" s="219"/>
      <c r="T1521" s="220"/>
      <c r="AT1521" s="221" t="s">
        <v>161</v>
      </c>
      <c r="AU1521" s="221" t="s">
        <v>83</v>
      </c>
      <c r="AV1521" s="13" t="s">
        <v>81</v>
      </c>
      <c r="AW1521" s="13" t="s">
        <v>36</v>
      </c>
      <c r="AX1521" s="13" t="s">
        <v>74</v>
      </c>
      <c r="AY1521" s="221" t="s">
        <v>152</v>
      </c>
    </row>
    <row r="1522" spans="1:65" s="14" customFormat="1">
      <c r="B1522" s="222"/>
      <c r="C1522" s="223"/>
      <c r="D1522" s="213" t="s">
        <v>161</v>
      </c>
      <c r="E1522" s="224" t="s">
        <v>21</v>
      </c>
      <c r="F1522" s="225" t="s">
        <v>2200</v>
      </c>
      <c r="G1522" s="223"/>
      <c r="H1522" s="226">
        <v>20.2</v>
      </c>
      <c r="I1522" s="227"/>
      <c r="J1522" s="223"/>
      <c r="K1522" s="223"/>
      <c r="L1522" s="228"/>
      <c r="M1522" s="229"/>
      <c r="N1522" s="230"/>
      <c r="O1522" s="230"/>
      <c r="P1522" s="230"/>
      <c r="Q1522" s="230"/>
      <c r="R1522" s="230"/>
      <c r="S1522" s="230"/>
      <c r="T1522" s="231"/>
      <c r="AT1522" s="232" t="s">
        <v>161</v>
      </c>
      <c r="AU1522" s="232" t="s">
        <v>83</v>
      </c>
      <c r="AV1522" s="14" t="s">
        <v>83</v>
      </c>
      <c r="AW1522" s="14" t="s">
        <v>36</v>
      </c>
      <c r="AX1522" s="14" t="s">
        <v>81</v>
      </c>
      <c r="AY1522" s="232" t="s">
        <v>152</v>
      </c>
    </row>
    <row r="1523" spans="1:65" s="2" customFormat="1" ht="24" customHeight="1">
      <c r="A1523" s="37"/>
      <c r="B1523" s="38"/>
      <c r="C1523" s="244" t="s">
        <v>2201</v>
      </c>
      <c r="D1523" s="244" t="s">
        <v>365</v>
      </c>
      <c r="E1523" s="245" t="s">
        <v>2202</v>
      </c>
      <c r="F1523" s="246" t="s">
        <v>2203</v>
      </c>
      <c r="G1523" s="247" t="s">
        <v>212</v>
      </c>
      <c r="H1523" s="248">
        <v>89.917000000000002</v>
      </c>
      <c r="I1523" s="249"/>
      <c r="J1523" s="250">
        <f>ROUND(I1523*H1523,2)</f>
        <v>0</v>
      </c>
      <c r="K1523" s="246" t="s">
        <v>158</v>
      </c>
      <c r="L1523" s="251"/>
      <c r="M1523" s="252" t="s">
        <v>21</v>
      </c>
      <c r="N1523" s="253" t="s">
        <v>45</v>
      </c>
      <c r="O1523" s="68"/>
      <c r="P1523" s="207">
        <f>O1523*H1523</f>
        <v>0</v>
      </c>
      <c r="Q1523" s="207">
        <v>3.6000000000000002E-4</v>
      </c>
      <c r="R1523" s="207">
        <f>Q1523*H1523</f>
        <v>3.2370120000000002E-2</v>
      </c>
      <c r="S1523" s="207">
        <v>0</v>
      </c>
      <c r="T1523" s="208">
        <f>S1523*H1523</f>
        <v>0</v>
      </c>
      <c r="U1523" s="37"/>
      <c r="V1523" s="37"/>
      <c r="W1523" s="37"/>
      <c r="X1523" s="37"/>
      <c r="Y1523" s="37"/>
      <c r="Z1523" s="37"/>
      <c r="AA1523" s="37"/>
      <c r="AB1523" s="37"/>
      <c r="AC1523" s="37"/>
      <c r="AD1523" s="37"/>
      <c r="AE1523" s="37"/>
      <c r="AR1523" s="209" t="s">
        <v>353</v>
      </c>
      <c r="AT1523" s="209" t="s">
        <v>365</v>
      </c>
      <c r="AU1523" s="209" t="s">
        <v>83</v>
      </c>
      <c r="AY1523" s="19" t="s">
        <v>152</v>
      </c>
      <c r="BE1523" s="210">
        <f>IF(N1523="základní",J1523,0)</f>
        <v>0</v>
      </c>
      <c r="BF1523" s="210">
        <f>IF(N1523="snížená",J1523,0)</f>
        <v>0</v>
      </c>
      <c r="BG1523" s="210">
        <f>IF(N1523="zákl. přenesená",J1523,0)</f>
        <v>0</v>
      </c>
      <c r="BH1523" s="210">
        <f>IF(N1523="sníž. přenesená",J1523,0)</f>
        <v>0</v>
      </c>
      <c r="BI1523" s="210">
        <f>IF(N1523="nulová",J1523,0)</f>
        <v>0</v>
      </c>
      <c r="BJ1523" s="19" t="s">
        <v>81</v>
      </c>
      <c r="BK1523" s="210">
        <f>ROUND(I1523*H1523,2)</f>
        <v>0</v>
      </c>
      <c r="BL1523" s="19" t="s">
        <v>259</v>
      </c>
      <c r="BM1523" s="209" t="s">
        <v>2204</v>
      </c>
    </row>
    <row r="1524" spans="1:65" s="14" customFormat="1">
      <c r="B1524" s="222"/>
      <c r="C1524" s="223"/>
      <c r="D1524" s="213" t="s">
        <v>161</v>
      </c>
      <c r="E1524" s="224" t="s">
        <v>21</v>
      </c>
      <c r="F1524" s="225" t="s">
        <v>2205</v>
      </c>
      <c r="G1524" s="223"/>
      <c r="H1524" s="226">
        <v>89.917000000000002</v>
      </c>
      <c r="I1524" s="227"/>
      <c r="J1524" s="223"/>
      <c r="K1524" s="223"/>
      <c r="L1524" s="228"/>
      <c r="M1524" s="229"/>
      <c r="N1524" s="230"/>
      <c r="O1524" s="230"/>
      <c r="P1524" s="230"/>
      <c r="Q1524" s="230"/>
      <c r="R1524" s="230"/>
      <c r="S1524" s="230"/>
      <c r="T1524" s="231"/>
      <c r="AT1524" s="232" t="s">
        <v>161</v>
      </c>
      <c r="AU1524" s="232" t="s">
        <v>83</v>
      </c>
      <c r="AV1524" s="14" t="s">
        <v>83</v>
      </c>
      <c r="AW1524" s="14" t="s">
        <v>36</v>
      </c>
      <c r="AX1524" s="14" t="s">
        <v>81</v>
      </c>
      <c r="AY1524" s="232" t="s">
        <v>152</v>
      </c>
    </row>
    <row r="1525" spans="1:65" s="2" customFormat="1" ht="36" customHeight="1">
      <c r="A1525" s="37"/>
      <c r="B1525" s="38"/>
      <c r="C1525" s="198" t="s">
        <v>2206</v>
      </c>
      <c r="D1525" s="198" t="s">
        <v>154</v>
      </c>
      <c r="E1525" s="199" t="s">
        <v>2207</v>
      </c>
      <c r="F1525" s="200" t="s">
        <v>2208</v>
      </c>
      <c r="G1525" s="201" t="s">
        <v>271</v>
      </c>
      <c r="H1525" s="202">
        <v>13.95</v>
      </c>
      <c r="I1525" s="203"/>
      <c r="J1525" s="204">
        <f>ROUND(I1525*H1525,2)</f>
        <v>0</v>
      </c>
      <c r="K1525" s="200" t="s">
        <v>158</v>
      </c>
      <c r="L1525" s="42"/>
      <c r="M1525" s="205" t="s">
        <v>21</v>
      </c>
      <c r="N1525" s="206" t="s">
        <v>45</v>
      </c>
      <c r="O1525" s="68"/>
      <c r="P1525" s="207">
        <f>O1525*H1525</f>
        <v>0</v>
      </c>
      <c r="Q1525" s="207">
        <v>7.3999999999999999E-4</v>
      </c>
      <c r="R1525" s="207">
        <f>Q1525*H1525</f>
        <v>1.0322999999999999E-2</v>
      </c>
      <c r="S1525" s="207">
        <v>0</v>
      </c>
      <c r="T1525" s="208">
        <f>S1525*H1525</f>
        <v>0</v>
      </c>
      <c r="U1525" s="37"/>
      <c r="V1525" s="37"/>
      <c r="W1525" s="37"/>
      <c r="X1525" s="37"/>
      <c r="Y1525" s="37"/>
      <c r="Z1525" s="37"/>
      <c r="AA1525" s="37"/>
      <c r="AB1525" s="37"/>
      <c r="AC1525" s="37"/>
      <c r="AD1525" s="37"/>
      <c r="AE1525" s="37"/>
      <c r="AR1525" s="209" t="s">
        <v>259</v>
      </c>
      <c r="AT1525" s="209" t="s">
        <v>154</v>
      </c>
      <c r="AU1525" s="209" t="s">
        <v>83</v>
      </c>
      <c r="AY1525" s="19" t="s">
        <v>152</v>
      </c>
      <c r="BE1525" s="210">
        <f>IF(N1525="základní",J1525,0)</f>
        <v>0</v>
      </c>
      <c r="BF1525" s="210">
        <f>IF(N1525="snížená",J1525,0)</f>
        <v>0</v>
      </c>
      <c r="BG1525" s="210">
        <f>IF(N1525="zákl. přenesená",J1525,0)</f>
        <v>0</v>
      </c>
      <c r="BH1525" s="210">
        <f>IF(N1525="sníž. přenesená",J1525,0)</f>
        <v>0</v>
      </c>
      <c r="BI1525" s="210">
        <f>IF(N1525="nulová",J1525,0)</f>
        <v>0</v>
      </c>
      <c r="BJ1525" s="19" t="s">
        <v>81</v>
      </c>
      <c r="BK1525" s="210">
        <f>ROUND(I1525*H1525,2)</f>
        <v>0</v>
      </c>
      <c r="BL1525" s="19" t="s">
        <v>259</v>
      </c>
      <c r="BM1525" s="209" t="s">
        <v>2209</v>
      </c>
    </row>
    <row r="1526" spans="1:65" s="13" customFormat="1">
      <c r="B1526" s="211"/>
      <c r="C1526" s="212"/>
      <c r="D1526" s="213" t="s">
        <v>161</v>
      </c>
      <c r="E1526" s="214" t="s">
        <v>21</v>
      </c>
      <c r="F1526" s="215" t="s">
        <v>341</v>
      </c>
      <c r="G1526" s="212"/>
      <c r="H1526" s="214" t="s">
        <v>21</v>
      </c>
      <c r="I1526" s="216"/>
      <c r="J1526" s="212"/>
      <c r="K1526" s="212"/>
      <c r="L1526" s="217"/>
      <c r="M1526" s="218"/>
      <c r="N1526" s="219"/>
      <c r="O1526" s="219"/>
      <c r="P1526" s="219"/>
      <c r="Q1526" s="219"/>
      <c r="R1526" s="219"/>
      <c r="S1526" s="219"/>
      <c r="T1526" s="220"/>
      <c r="AT1526" s="221" t="s">
        <v>161</v>
      </c>
      <c r="AU1526" s="221" t="s">
        <v>83</v>
      </c>
      <c r="AV1526" s="13" t="s">
        <v>81</v>
      </c>
      <c r="AW1526" s="13" t="s">
        <v>36</v>
      </c>
      <c r="AX1526" s="13" t="s">
        <v>74</v>
      </c>
      <c r="AY1526" s="221" t="s">
        <v>152</v>
      </c>
    </row>
    <row r="1527" spans="1:65" s="14" customFormat="1">
      <c r="B1527" s="222"/>
      <c r="C1527" s="223"/>
      <c r="D1527" s="213" t="s">
        <v>161</v>
      </c>
      <c r="E1527" s="224" t="s">
        <v>21</v>
      </c>
      <c r="F1527" s="225" t="s">
        <v>2210</v>
      </c>
      <c r="G1527" s="223"/>
      <c r="H1527" s="226">
        <v>13.95</v>
      </c>
      <c r="I1527" s="227"/>
      <c r="J1527" s="223"/>
      <c r="K1527" s="223"/>
      <c r="L1527" s="228"/>
      <c r="M1527" s="229"/>
      <c r="N1527" s="230"/>
      <c r="O1527" s="230"/>
      <c r="P1527" s="230"/>
      <c r="Q1527" s="230"/>
      <c r="R1527" s="230"/>
      <c r="S1527" s="230"/>
      <c r="T1527" s="231"/>
      <c r="AT1527" s="232" t="s">
        <v>161</v>
      </c>
      <c r="AU1527" s="232" t="s">
        <v>83</v>
      </c>
      <c r="AV1527" s="14" t="s">
        <v>83</v>
      </c>
      <c r="AW1527" s="14" t="s">
        <v>36</v>
      </c>
      <c r="AX1527" s="14" t="s">
        <v>81</v>
      </c>
      <c r="AY1527" s="232" t="s">
        <v>152</v>
      </c>
    </row>
    <row r="1528" spans="1:65" s="2" customFormat="1" ht="24" customHeight="1">
      <c r="A1528" s="37"/>
      <c r="B1528" s="38"/>
      <c r="C1528" s="244" t="s">
        <v>2211</v>
      </c>
      <c r="D1528" s="244" t="s">
        <v>365</v>
      </c>
      <c r="E1528" s="245" t="s">
        <v>2212</v>
      </c>
      <c r="F1528" s="246" t="s">
        <v>2213</v>
      </c>
      <c r="G1528" s="247" t="s">
        <v>212</v>
      </c>
      <c r="H1528" s="248">
        <v>51.15</v>
      </c>
      <c r="I1528" s="249"/>
      <c r="J1528" s="250">
        <f>ROUND(I1528*H1528,2)</f>
        <v>0</v>
      </c>
      <c r="K1528" s="246" t="s">
        <v>272</v>
      </c>
      <c r="L1528" s="251"/>
      <c r="M1528" s="252" t="s">
        <v>21</v>
      </c>
      <c r="N1528" s="253" t="s">
        <v>45</v>
      </c>
      <c r="O1528" s="68"/>
      <c r="P1528" s="207">
        <f>O1528*H1528</f>
        <v>0</v>
      </c>
      <c r="Q1528" s="207">
        <v>3.6000000000000002E-4</v>
      </c>
      <c r="R1528" s="207">
        <f>Q1528*H1528</f>
        <v>1.8414E-2</v>
      </c>
      <c r="S1528" s="207">
        <v>0</v>
      </c>
      <c r="T1528" s="208">
        <f>S1528*H1528</f>
        <v>0</v>
      </c>
      <c r="U1528" s="37"/>
      <c r="V1528" s="37"/>
      <c r="W1528" s="37"/>
      <c r="X1528" s="37"/>
      <c r="Y1528" s="37"/>
      <c r="Z1528" s="37"/>
      <c r="AA1528" s="37"/>
      <c r="AB1528" s="37"/>
      <c r="AC1528" s="37"/>
      <c r="AD1528" s="37"/>
      <c r="AE1528" s="37"/>
      <c r="AR1528" s="209" t="s">
        <v>353</v>
      </c>
      <c r="AT1528" s="209" t="s">
        <v>365</v>
      </c>
      <c r="AU1528" s="209" t="s">
        <v>83</v>
      </c>
      <c r="AY1528" s="19" t="s">
        <v>152</v>
      </c>
      <c r="BE1528" s="210">
        <f>IF(N1528="základní",J1528,0)</f>
        <v>0</v>
      </c>
      <c r="BF1528" s="210">
        <f>IF(N1528="snížená",J1528,0)</f>
        <v>0</v>
      </c>
      <c r="BG1528" s="210">
        <f>IF(N1528="zákl. přenesená",J1528,0)</f>
        <v>0</v>
      </c>
      <c r="BH1528" s="210">
        <f>IF(N1528="sníž. přenesená",J1528,0)</f>
        <v>0</v>
      </c>
      <c r="BI1528" s="210">
        <f>IF(N1528="nulová",J1528,0)</f>
        <v>0</v>
      </c>
      <c r="BJ1528" s="19" t="s">
        <v>81</v>
      </c>
      <c r="BK1528" s="210">
        <f>ROUND(I1528*H1528,2)</f>
        <v>0</v>
      </c>
      <c r="BL1528" s="19" t="s">
        <v>259</v>
      </c>
      <c r="BM1528" s="209" t="s">
        <v>2214</v>
      </c>
    </row>
    <row r="1529" spans="1:65" s="14" customFormat="1">
      <c r="B1529" s="222"/>
      <c r="C1529" s="223"/>
      <c r="D1529" s="213" t="s">
        <v>161</v>
      </c>
      <c r="E1529" s="224" t="s">
        <v>21</v>
      </c>
      <c r="F1529" s="225" t="s">
        <v>2215</v>
      </c>
      <c r="G1529" s="223"/>
      <c r="H1529" s="226">
        <v>46.5</v>
      </c>
      <c r="I1529" s="227"/>
      <c r="J1529" s="223"/>
      <c r="K1529" s="223"/>
      <c r="L1529" s="228"/>
      <c r="M1529" s="229"/>
      <c r="N1529" s="230"/>
      <c r="O1529" s="230"/>
      <c r="P1529" s="230"/>
      <c r="Q1529" s="230"/>
      <c r="R1529" s="230"/>
      <c r="S1529" s="230"/>
      <c r="T1529" s="231"/>
      <c r="AT1529" s="232" t="s">
        <v>161</v>
      </c>
      <c r="AU1529" s="232" t="s">
        <v>83</v>
      </c>
      <c r="AV1529" s="14" t="s">
        <v>83</v>
      </c>
      <c r="AW1529" s="14" t="s">
        <v>36</v>
      </c>
      <c r="AX1529" s="14" t="s">
        <v>81</v>
      </c>
      <c r="AY1529" s="232" t="s">
        <v>152</v>
      </c>
    </row>
    <row r="1530" spans="1:65" s="14" customFormat="1">
      <c r="B1530" s="222"/>
      <c r="C1530" s="223"/>
      <c r="D1530" s="213" t="s">
        <v>161</v>
      </c>
      <c r="E1530" s="223"/>
      <c r="F1530" s="225" t="s">
        <v>2216</v>
      </c>
      <c r="G1530" s="223"/>
      <c r="H1530" s="226">
        <v>51.15</v>
      </c>
      <c r="I1530" s="227"/>
      <c r="J1530" s="223"/>
      <c r="K1530" s="223"/>
      <c r="L1530" s="228"/>
      <c r="M1530" s="229"/>
      <c r="N1530" s="230"/>
      <c r="O1530" s="230"/>
      <c r="P1530" s="230"/>
      <c r="Q1530" s="230"/>
      <c r="R1530" s="230"/>
      <c r="S1530" s="230"/>
      <c r="T1530" s="231"/>
      <c r="AT1530" s="232" t="s">
        <v>161</v>
      </c>
      <c r="AU1530" s="232" t="s">
        <v>83</v>
      </c>
      <c r="AV1530" s="14" t="s">
        <v>83</v>
      </c>
      <c r="AW1530" s="14" t="s">
        <v>4</v>
      </c>
      <c r="AX1530" s="14" t="s">
        <v>81</v>
      </c>
      <c r="AY1530" s="232" t="s">
        <v>152</v>
      </c>
    </row>
    <row r="1531" spans="1:65" s="2" customFormat="1" ht="24" customHeight="1">
      <c r="A1531" s="37"/>
      <c r="B1531" s="38"/>
      <c r="C1531" s="198" t="s">
        <v>2217</v>
      </c>
      <c r="D1531" s="198" t="s">
        <v>154</v>
      </c>
      <c r="E1531" s="199" t="s">
        <v>2218</v>
      </c>
      <c r="F1531" s="200" t="s">
        <v>2219</v>
      </c>
      <c r="G1531" s="201" t="s">
        <v>219</v>
      </c>
      <c r="H1531" s="202">
        <v>88.2</v>
      </c>
      <c r="I1531" s="203"/>
      <c r="J1531" s="204">
        <f>ROUND(I1531*H1531,2)</f>
        <v>0</v>
      </c>
      <c r="K1531" s="200" t="s">
        <v>158</v>
      </c>
      <c r="L1531" s="42"/>
      <c r="M1531" s="205" t="s">
        <v>21</v>
      </c>
      <c r="N1531" s="206" t="s">
        <v>45</v>
      </c>
      <c r="O1531" s="68"/>
      <c r="P1531" s="207">
        <f>O1531*H1531</f>
        <v>0</v>
      </c>
      <c r="Q1531" s="207">
        <v>5.4000000000000003E-3</v>
      </c>
      <c r="R1531" s="207">
        <f>Q1531*H1531</f>
        <v>0.47628000000000004</v>
      </c>
      <c r="S1531" s="207">
        <v>0</v>
      </c>
      <c r="T1531" s="208">
        <f>S1531*H1531</f>
        <v>0</v>
      </c>
      <c r="U1531" s="37"/>
      <c r="V1531" s="37"/>
      <c r="W1531" s="37"/>
      <c r="X1531" s="37"/>
      <c r="Y1531" s="37"/>
      <c r="Z1531" s="37"/>
      <c r="AA1531" s="37"/>
      <c r="AB1531" s="37"/>
      <c r="AC1531" s="37"/>
      <c r="AD1531" s="37"/>
      <c r="AE1531" s="37"/>
      <c r="AR1531" s="209" t="s">
        <v>259</v>
      </c>
      <c r="AT1531" s="209" t="s">
        <v>154</v>
      </c>
      <c r="AU1531" s="209" t="s">
        <v>83</v>
      </c>
      <c r="AY1531" s="19" t="s">
        <v>152</v>
      </c>
      <c r="BE1531" s="210">
        <f>IF(N1531="základní",J1531,0)</f>
        <v>0</v>
      </c>
      <c r="BF1531" s="210">
        <f>IF(N1531="snížená",J1531,0)</f>
        <v>0</v>
      </c>
      <c r="BG1531" s="210">
        <f>IF(N1531="zákl. přenesená",J1531,0)</f>
        <v>0</v>
      </c>
      <c r="BH1531" s="210">
        <f>IF(N1531="sníž. přenesená",J1531,0)</f>
        <v>0</v>
      </c>
      <c r="BI1531" s="210">
        <f>IF(N1531="nulová",J1531,0)</f>
        <v>0</v>
      </c>
      <c r="BJ1531" s="19" t="s">
        <v>81</v>
      </c>
      <c r="BK1531" s="210">
        <f>ROUND(I1531*H1531,2)</f>
        <v>0</v>
      </c>
      <c r="BL1531" s="19" t="s">
        <v>259</v>
      </c>
      <c r="BM1531" s="209" t="s">
        <v>2220</v>
      </c>
    </row>
    <row r="1532" spans="1:65" s="13" customFormat="1">
      <c r="B1532" s="211"/>
      <c r="C1532" s="212"/>
      <c r="D1532" s="213" t="s">
        <v>161</v>
      </c>
      <c r="E1532" s="214" t="s">
        <v>21</v>
      </c>
      <c r="F1532" s="215" t="s">
        <v>341</v>
      </c>
      <c r="G1532" s="212"/>
      <c r="H1532" s="214" t="s">
        <v>21</v>
      </c>
      <c r="I1532" s="216"/>
      <c r="J1532" s="212"/>
      <c r="K1532" s="212"/>
      <c r="L1532" s="217"/>
      <c r="M1532" s="218"/>
      <c r="N1532" s="219"/>
      <c r="O1532" s="219"/>
      <c r="P1532" s="219"/>
      <c r="Q1532" s="219"/>
      <c r="R1532" s="219"/>
      <c r="S1532" s="219"/>
      <c r="T1532" s="220"/>
      <c r="AT1532" s="221" t="s">
        <v>161</v>
      </c>
      <c r="AU1532" s="221" t="s">
        <v>83</v>
      </c>
      <c r="AV1532" s="13" t="s">
        <v>81</v>
      </c>
      <c r="AW1532" s="13" t="s">
        <v>36</v>
      </c>
      <c r="AX1532" s="13" t="s">
        <v>74</v>
      </c>
      <c r="AY1532" s="221" t="s">
        <v>152</v>
      </c>
    </row>
    <row r="1533" spans="1:65" s="13" customFormat="1">
      <c r="B1533" s="211"/>
      <c r="C1533" s="212"/>
      <c r="D1533" s="213" t="s">
        <v>161</v>
      </c>
      <c r="E1533" s="214" t="s">
        <v>21</v>
      </c>
      <c r="F1533" s="215" t="s">
        <v>2221</v>
      </c>
      <c r="G1533" s="212"/>
      <c r="H1533" s="214" t="s">
        <v>21</v>
      </c>
      <c r="I1533" s="216"/>
      <c r="J1533" s="212"/>
      <c r="K1533" s="212"/>
      <c r="L1533" s="217"/>
      <c r="M1533" s="218"/>
      <c r="N1533" s="219"/>
      <c r="O1533" s="219"/>
      <c r="P1533" s="219"/>
      <c r="Q1533" s="219"/>
      <c r="R1533" s="219"/>
      <c r="S1533" s="219"/>
      <c r="T1533" s="220"/>
      <c r="AT1533" s="221" t="s">
        <v>161</v>
      </c>
      <c r="AU1533" s="221" t="s">
        <v>83</v>
      </c>
      <c r="AV1533" s="13" t="s">
        <v>81</v>
      </c>
      <c r="AW1533" s="13" t="s">
        <v>36</v>
      </c>
      <c r="AX1533" s="13" t="s">
        <v>74</v>
      </c>
      <c r="AY1533" s="221" t="s">
        <v>152</v>
      </c>
    </row>
    <row r="1534" spans="1:65" s="13" customFormat="1">
      <c r="B1534" s="211"/>
      <c r="C1534" s="212"/>
      <c r="D1534" s="213" t="s">
        <v>161</v>
      </c>
      <c r="E1534" s="214" t="s">
        <v>21</v>
      </c>
      <c r="F1534" s="215" t="s">
        <v>2144</v>
      </c>
      <c r="G1534" s="212"/>
      <c r="H1534" s="214" t="s">
        <v>21</v>
      </c>
      <c r="I1534" s="216"/>
      <c r="J1534" s="212"/>
      <c r="K1534" s="212"/>
      <c r="L1534" s="217"/>
      <c r="M1534" s="218"/>
      <c r="N1534" s="219"/>
      <c r="O1534" s="219"/>
      <c r="P1534" s="219"/>
      <c r="Q1534" s="219"/>
      <c r="R1534" s="219"/>
      <c r="S1534" s="219"/>
      <c r="T1534" s="220"/>
      <c r="AT1534" s="221" t="s">
        <v>161</v>
      </c>
      <c r="AU1534" s="221" t="s">
        <v>83</v>
      </c>
      <c r="AV1534" s="13" t="s">
        <v>81</v>
      </c>
      <c r="AW1534" s="13" t="s">
        <v>36</v>
      </c>
      <c r="AX1534" s="13" t="s">
        <v>74</v>
      </c>
      <c r="AY1534" s="221" t="s">
        <v>152</v>
      </c>
    </row>
    <row r="1535" spans="1:65" s="14" customFormat="1">
      <c r="B1535" s="222"/>
      <c r="C1535" s="223"/>
      <c r="D1535" s="213" t="s">
        <v>161</v>
      </c>
      <c r="E1535" s="224" t="s">
        <v>21</v>
      </c>
      <c r="F1535" s="225" t="s">
        <v>2148</v>
      </c>
      <c r="G1535" s="223"/>
      <c r="H1535" s="226">
        <v>88.2</v>
      </c>
      <c r="I1535" s="227"/>
      <c r="J1535" s="223"/>
      <c r="K1535" s="223"/>
      <c r="L1535" s="228"/>
      <c r="M1535" s="229"/>
      <c r="N1535" s="230"/>
      <c r="O1535" s="230"/>
      <c r="P1535" s="230"/>
      <c r="Q1535" s="230"/>
      <c r="R1535" s="230"/>
      <c r="S1535" s="230"/>
      <c r="T1535" s="231"/>
      <c r="AT1535" s="232" t="s">
        <v>161</v>
      </c>
      <c r="AU1535" s="232" t="s">
        <v>83</v>
      </c>
      <c r="AV1535" s="14" t="s">
        <v>83</v>
      </c>
      <c r="AW1535" s="14" t="s">
        <v>36</v>
      </c>
      <c r="AX1535" s="14" t="s">
        <v>81</v>
      </c>
      <c r="AY1535" s="232" t="s">
        <v>152</v>
      </c>
    </row>
    <row r="1536" spans="1:65" s="2" customFormat="1" ht="16.5" customHeight="1">
      <c r="A1536" s="37"/>
      <c r="B1536" s="38"/>
      <c r="C1536" s="244" t="s">
        <v>2222</v>
      </c>
      <c r="D1536" s="244" t="s">
        <v>365</v>
      </c>
      <c r="E1536" s="245" t="s">
        <v>2223</v>
      </c>
      <c r="F1536" s="246" t="s">
        <v>2224</v>
      </c>
      <c r="G1536" s="247" t="s">
        <v>219</v>
      </c>
      <c r="H1536" s="248">
        <v>97.02</v>
      </c>
      <c r="I1536" s="249"/>
      <c r="J1536" s="250">
        <f>ROUND(I1536*H1536,2)</f>
        <v>0</v>
      </c>
      <c r="K1536" s="246" t="s">
        <v>158</v>
      </c>
      <c r="L1536" s="251"/>
      <c r="M1536" s="252" t="s">
        <v>21</v>
      </c>
      <c r="N1536" s="253" t="s">
        <v>45</v>
      </c>
      <c r="O1536" s="68"/>
      <c r="P1536" s="207">
        <f>O1536*H1536</f>
        <v>0</v>
      </c>
      <c r="Q1536" s="207">
        <v>5.8999999999999997E-2</v>
      </c>
      <c r="R1536" s="207">
        <f>Q1536*H1536</f>
        <v>5.7241799999999996</v>
      </c>
      <c r="S1536" s="207">
        <v>0</v>
      </c>
      <c r="T1536" s="208">
        <f>S1536*H1536</f>
        <v>0</v>
      </c>
      <c r="U1536" s="37"/>
      <c r="V1536" s="37"/>
      <c r="W1536" s="37"/>
      <c r="X1536" s="37"/>
      <c r="Y1536" s="37"/>
      <c r="Z1536" s="37"/>
      <c r="AA1536" s="37"/>
      <c r="AB1536" s="37"/>
      <c r="AC1536" s="37"/>
      <c r="AD1536" s="37"/>
      <c r="AE1536" s="37"/>
      <c r="AR1536" s="209" t="s">
        <v>353</v>
      </c>
      <c r="AT1536" s="209" t="s">
        <v>365</v>
      </c>
      <c r="AU1536" s="209" t="s">
        <v>83</v>
      </c>
      <c r="AY1536" s="19" t="s">
        <v>152</v>
      </c>
      <c r="BE1536" s="210">
        <f>IF(N1536="základní",J1536,0)</f>
        <v>0</v>
      </c>
      <c r="BF1536" s="210">
        <f>IF(N1536="snížená",J1536,0)</f>
        <v>0</v>
      </c>
      <c r="BG1536" s="210">
        <f>IF(N1536="zákl. přenesená",J1536,0)</f>
        <v>0</v>
      </c>
      <c r="BH1536" s="210">
        <f>IF(N1536="sníž. přenesená",J1536,0)</f>
        <v>0</v>
      </c>
      <c r="BI1536" s="210">
        <f>IF(N1536="nulová",J1536,0)</f>
        <v>0</v>
      </c>
      <c r="BJ1536" s="19" t="s">
        <v>81</v>
      </c>
      <c r="BK1536" s="210">
        <f>ROUND(I1536*H1536,2)</f>
        <v>0</v>
      </c>
      <c r="BL1536" s="19" t="s">
        <v>259</v>
      </c>
      <c r="BM1536" s="209" t="s">
        <v>2225</v>
      </c>
    </row>
    <row r="1537" spans="1:65" s="14" customFormat="1">
      <c r="B1537" s="222"/>
      <c r="C1537" s="223"/>
      <c r="D1537" s="213" t="s">
        <v>161</v>
      </c>
      <c r="E1537" s="224" t="s">
        <v>21</v>
      </c>
      <c r="F1537" s="225" t="s">
        <v>2226</v>
      </c>
      <c r="G1537" s="223"/>
      <c r="H1537" s="226">
        <v>88.2</v>
      </c>
      <c r="I1537" s="227"/>
      <c r="J1537" s="223"/>
      <c r="K1537" s="223"/>
      <c r="L1537" s="228"/>
      <c r="M1537" s="229"/>
      <c r="N1537" s="230"/>
      <c r="O1537" s="230"/>
      <c r="P1537" s="230"/>
      <c r="Q1537" s="230"/>
      <c r="R1537" s="230"/>
      <c r="S1537" s="230"/>
      <c r="T1537" s="231"/>
      <c r="AT1537" s="232" t="s">
        <v>161</v>
      </c>
      <c r="AU1537" s="232" t="s">
        <v>83</v>
      </c>
      <c r="AV1537" s="14" t="s">
        <v>83</v>
      </c>
      <c r="AW1537" s="14" t="s">
        <v>36</v>
      </c>
      <c r="AX1537" s="14" t="s">
        <v>81</v>
      </c>
      <c r="AY1537" s="232" t="s">
        <v>152</v>
      </c>
    </row>
    <row r="1538" spans="1:65" s="14" customFormat="1">
      <c r="B1538" s="222"/>
      <c r="C1538" s="223"/>
      <c r="D1538" s="213" t="s">
        <v>161</v>
      </c>
      <c r="E1538" s="223"/>
      <c r="F1538" s="225" t="s">
        <v>2227</v>
      </c>
      <c r="G1538" s="223"/>
      <c r="H1538" s="226">
        <v>97.02</v>
      </c>
      <c r="I1538" s="227"/>
      <c r="J1538" s="223"/>
      <c r="K1538" s="223"/>
      <c r="L1538" s="228"/>
      <c r="M1538" s="229"/>
      <c r="N1538" s="230"/>
      <c r="O1538" s="230"/>
      <c r="P1538" s="230"/>
      <c r="Q1538" s="230"/>
      <c r="R1538" s="230"/>
      <c r="S1538" s="230"/>
      <c r="T1538" s="231"/>
      <c r="AT1538" s="232" t="s">
        <v>161</v>
      </c>
      <c r="AU1538" s="232" t="s">
        <v>83</v>
      </c>
      <c r="AV1538" s="14" t="s">
        <v>83</v>
      </c>
      <c r="AW1538" s="14" t="s">
        <v>4</v>
      </c>
      <c r="AX1538" s="14" t="s">
        <v>81</v>
      </c>
      <c r="AY1538" s="232" t="s">
        <v>152</v>
      </c>
    </row>
    <row r="1539" spans="1:65" s="2" customFormat="1" ht="24" customHeight="1">
      <c r="A1539" s="37"/>
      <c r="B1539" s="38"/>
      <c r="C1539" s="198" t="s">
        <v>2228</v>
      </c>
      <c r="D1539" s="198" t="s">
        <v>154</v>
      </c>
      <c r="E1539" s="199" t="s">
        <v>2229</v>
      </c>
      <c r="F1539" s="200" t="s">
        <v>2230</v>
      </c>
      <c r="G1539" s="201" t="s">
        <v>219</v>
      </c>
      <c r="H1539" s="202">
        <v>24.25</v>
      </c>
      <c r="I1539" s="203"/>
      <c r="J1539" s="204">
        <f>ROUND(I1539*H1539,2)</f>
        <v>0</v>
      </c>
      <c r="K1539" s="200" t="s">
        <v>158</v>
      </c>
      <c r="L1539" s="42"/>
      <c r="M1539" s="205" t="s">
        <v>21</v>
      </c>
      <c r="N1539" s="206" t="s">
        <v>45</v>
      </c>
      <c r="O1539" s="68"/>
      <c r="P1539" s="207">
        <f>O1539*H1539</f>
        <v>0</v>
      </c>
      <c r="Q1539" s="207">
        <v>0</v>
      </c>
      <c r="R1539" s="207">
        <f>Q1539*H1539</f>
        <v>0</v>
      </c>
      <c r="S1539" s="207">
        <v>0</v>
      </c>
      <c r="T1539" s="208">
        <f>S1539*H1539</f>
        <v>0</v>
      </c>
      <c r="U1539" s="37"/>
      <c r="V1539" s="37"/>
      <c r="W1539" s="37"/>
      <c r="X1539" s="37"/>
      <c r="Y1539" s="37"/>
      <c r="Z1539" s="37"/>
      <c r="AA1539" s="37"/>
      <c r="AB1539" s="37"/>
      <c r="AC1539" s="37"/>
      <c r="AD1539" s="37"/>
      <c r="AE1539" s="37"/>
      <c r="AR1539" s="209" t="s">
        <v>259</v>
      </c>
      <c r="AT1539" s="209" t="s">
        <v>154</v>
      </c>
      <c r="AU1539" s="209" t="s">
        <v>83</v>
      </c>
      <c r="AY1539" s="19" t="s">
        <v>152</v>
      </c>
      <c r="BE1539" s="210">
        <f>IF(N1539="základní",J1539,0)</f>
        <v>0</v>
      </c>
      <c r="BF1539" s="210">
        <f>IF(N1539="snížená",J1539,0)</f>
        <v>0</v>
      </c>
      <c r="BG1539" s="210">
        <f>IF(N1539="zákl. přenesená",J1539,0)</f>
        <v>0</v>
      </c>
      <c r="BH1539" s="210">
        <f>IF(N1539="sníž. přenesená",J1539,0)</f>
        <v>0</v>
      </c>
      <c r="BI1539" s="210">
        <f>IF(N1539="nulová",J1539,0)</f>
        <v>0</v>
      </c>
      <c r="BJ1539" s="19" t="s">
        <v>81</v>
      </c>
      <c r="BK1539" s="210">
        <f>ROUND(I1539*H1539,2)</f>
        <v>0</v>
      </c>
      <c r="BL1539" s="19" t="s">
        <v>259</v>
      </c>
      <c r="BM1539" s="209" t="s">
        <v>2231</v>
      </c>
    </row>
    <row r="1540" spans="1:65" s="13" customFormat="1">
      <c r="B1540" s="211"/>
      <c r="C1540" s="212"/>
      <c r="D1540" s="213" t="s">
        <v>161</v>
      </c>
      <c r="E1540" s="214" t="s">
        <v>21</v>
      </c>
      <c r="F1540" s="215" t="s">
        <v>341</v>
      </c>
      <c r="G1540" s="212"/>
      <c r="H1540" s="214" t="s">
        <v>21</v>
      </c>
      <c r="I1540" s="216"/>
      <c r="J1540" s="212"/>
      <c r="K1540" s="212"/>
      <c r="L1540" s="217"/>
      <c r="M1540" s="218"/>
      <c r="N1540" s="219"/>
      <c r="O1540" s="219"/>
      <c r="P1540" s="219"/>
      <c r="Q1540" s="219"/>
      <c r="R1540" s="219"/>
      <c r="S1540" s="219"/>
      <c r="T1540" s="220"/>
      <c r="AT1540" s="221" t="s">
        <v>161</v>
      </c>
      <c r="AU1540" s="221" t="s">
        <v>83</v>
      </c>
      <c r="AV1540" s="13" t="s">
        <v>81</v>
      </c>
      <c r="AW1540" s="13" t="s">
        <v>36</v>
      </c>
      <c r="AX1540" s="13" t="s">
        <v>74</v>
      </c>
      <c r="AY1540" s="221" t="s">
        <v>152</v>
      </c>
    </row>
    <row r="1541" spans="1:65" s="13" customFormat="1">
      <c r="B1541" s="211"/>
      <c r="C1541" s="212"/>
      <c r="D1541" s="213" t="s">
        <v>161</v>
      </c>
      <c r="E1541" s="214" t="s">
        <v>21</v>
      </c>
      <c r="F1541" s="215" t="s">
        <v>2143</v>
      </c>
      <c r="G1541" s="212"/>
      <c r="H1541" s="214" t="s">
        <v>21</v>
      </c>
      <c r="I1541" s="216"/>
      <c r="J1541" s="212"/>
      <c r="K1541" s="212"/>
      <c r="L1541" s="217"/>
      <c r="M1541" s="218"/>
      <c r="N1541" s="219"/>
      <c r="O1541" s="219"/>
      <c r="P1541" s="219"/>
      <c r="Q1541" s="219"/>
      <c r="R1541" s="219"/>
      <c r="S1541" s="219"/>
      <c r="T1541" s="220"/>
      <c r="AT1541" s="221" t="s">
        <v>161</v>
      </c>
      <c r="AU1541" s="221" t="s">
        <v>83</v>
      </c>
      <c r="AV1541" s="13" t="s">
        <v>81</v>
      </c>
      <c r="AW1541" s="13" t="s">
        <v>36</v>
      </c>
      <c r="AX1541" s="13" t="s">
        <v>74</v>
      </c>
      <c r="AY1541" s="221" t="s">
        <v>152</v>
      </c>
    </row>
    <row r="1542" spans="1:65" s="13" customFormat="1">
      <c r="B1542" s="211"/>
      <c r="C1542" s="212"/>
      <c r="D1542" s="213" t="s">
        <v>161</v>
      </c>
      <c r="E1542" s="214" t="s">
        <v>21</v>
      </c>
      <c r="F1542" s="215" t="s">
        <v>2144</v>
      </c>
      <c r="G1542" s="212"/>
      <c r="H1542" s="214" t="s">
        <v>21</v>
      </c>
      <c r="I1542" s="216"/>
      <c r="J1542" s="212"/>
      <c r="K1542" s="212"/>
      <c r="L1542" s="217"/>
      <c r="M1542" s="218"/>
      <c r="N1542" s="219"/>
      <c r="O1542" s="219"/>
      <c r="P1542" s="219"/>
      <c r="Q1542" s="219"/>
      <c r="R1542" s="219"/>
      <c r="S1542" s="219"/>
      <c r="T1542" s="220"/>
      <c r="AT1542" s="221" t="s">
        <v>161</v>
      </c>
      <c r="AU1542" s="221" t="s">
        <v>83</v>
      </c>
      <c r="AV1542" s="13" t="s">
        <v>81</v>
      </c>
      <c r="AW1542" s="13" t="s">
        <v>36</v>
      </c>
      <c r="AX1542" s="13" t="s">
        <v>74</v>
      </c>
      <c r="AY1542" s="221" t="s">
        <v>152</v>
      </c>
    </row>
    <row r="1543" spans="1:65" s="14" customFormat="1">
      <c r="B1543" s="222"/>
      <c r="C1543" s="223"/>
      <c r="D1543" s="213" t="s">
        <v>161</v>
      </c>
      <c r="E1543" s="224" t="s">
        <v>21</v>
      </c>
      <c r="F1543" s="225" t="s">
        <v>2232</v>
      </c>
      <c r="G1543" s="223"/>
      <c r="H1543" s="226">
        <v>13.1</v>
      </c>
      <c r="I1543" s="227"/>
      <c r="J1543" s="223"/>
      <c r="K1543" s="223"/>
      <c r="L1543" s="228"/>
      <c r="M1543" s="229"/>
      <c r="N1543" s="230"/>
      <c r="O1543" s="230"/>
      <c r="P1543" s="230"/>
      <c r="Q1543" s="230"/>
      <c r="R1543" s="230"/>
      <c r="S1543" s="230"/>
      <c r="T1543" s="231"/>
      <c r="AT1543" s="232" t="s">
        <v>161</v>
      </c>
      <c r="AU1543" s="232" t="s">
        <v>83</v>
      </c>
      <c r="AV1543" s="14" t="s">
        <v>83</v>
      </c>
      <c r="AW1543" s="14" t="s">
        <v>36</v>
      </c>
      <c r="AX1543" s="14" t="s">
        <v>74</v>
      </c>
      <c r="AY1543" s="232" t="s">
        <v>152</v>
      </c>
    </row>
    <row r="1544" spans="1:65" s="13" customFormat="1">
      <c r="B1544" s="211"/>
      <c r="C1544" s="212"/>
      <c r="D1544" s="213" t="s">
        <v>161</v>
      </c>
      <c r="E1544" s="214" t="s">
        <v>21</v>
      </c>
      <c r="F1544" s="215" t="s">
        <v>411</v>
      </c>
      <c r="G1544" s="212"/>
      <c r="H1544" s="214" t="s">
        <v>21</v>
      </c>
      <c r="I1544" s="216"/>
      <c r="J1544" s="212"/>
      <c r="K1544" s="212"/>
      <c r="L1544" s="217"/>
      <c r="M1544" s="218"/>
      <c r="N1544" s="219"/>
      <c r="O1544" s="219"/>
      <c r="P1544" s="219"/>
      <c r="Q1544" s="219"/>
      <c r="R1544" s="219"/>
      <c r="S1544" s="219"/>
      <c r="T1544" s="220"/>
      <c r="AT1544" s="221" t="s">
        <v>161</v>
      </c>
      <c r="AU1544" s="221" t="s">
        <v>83</v>
      </c>
      <c r="AV1544" s="13" t="s">
        <v>81</v>
      </c>
      <c r="AW1544" s="13" t="s">
        <v>36</v>
      </c>
      <c r="AX1544" s="13" t="s">
        <v>74</v>
      </c>
      <c r="AY1544" s="221" t="s">
        <v>152</v>
      </c>
    </row>
    <row r="1545" spans="1:65" s="14" customFormat="1">
      <c r="B1545" s="222"/>
      <c r="C1545" s="223"/>
      <c r="D1545" s="213" t="s">
        <v>161</v>
      </c>
      <c r="E1545" s="224" t="s">
        <v>21</v>
      </c>
      <c r="F1545" s="225" t="s">
        <v>2146</v>
      </c>
      <c r="G1545" s="223"/>
      <c r="H1545" s="226">
        <v>9.6999999999999993</v>
      </c>
      <c r="I1545" s="227"/>
      <c r="J1545" s="223"/>
      <c r="K1545" s="223"/>
      <c r="L1545" s="228"/>
      <c r="M1545" s="229"/>
      <c r="N1545" s="230"/>
      <c r="O1545" s="230"/>
      <c r="P1545" s="230"/>
      <c r="Q1545" s="230"/>
      <c r="R1545" s="230"/>
      <c r="S1545" s="230"/>
      <c r="T1545" s="231"/>
      <c r="AT1545" s="232" t="s">
        <v>161</v>
      </c>
      <c r="AU1545" s="232" t="s">
        <v>83</v>
      </c>
      <c r="AV1545" s="14" t="s">
        <v>83</v>
      </c>
      <c r="AW1545" s="14" t="s">
        <v>36</v>
      </c>
      <c r="AX1545" s="14" t="s">
        <v>74</v>
      </c>
      <c r="AY1545" s="232" t="s">
        <v>152</v>
      </c>
    </row>
    <row r="1546" spans="1:65" s="14" customFormat="1">
      <c r="B1546" s="222"/>
      <c r="C1546" s="223"/>
      <c r="D1546" s="213" t="s">
        <v>161</v>
      </c>
      <c r="E1546" s="224" t="s">
        <v>21</v>
      </c>
      <c r="F1546" s="225" t="s">
        <v>2233</v>
      </c>
      <c r="G1546" s="223"/>
      <c r="H1546" s="226">
        <v>1.45</v>
      </c>
      <c r="I1546" s="227"/>
      <c r="J1546" s="223"/>
      <c r="K1546" s="223"/>
      <c r="L1546" s="228"/>
      <c r="M1546" s="229"/>
      <c r="N1546" s="230"/>
      <c r="O1546" s="230"/>
      <c r="P1546" s="230"/>
      <c r="Q1546" s="230"/>
      <c r="R1546" s="230"/>
      <c r="S1546" s="230"/>
      <c r="T1546" s="231"/>
      <c r="AT1546" s="232" t="s">
        <v>161</v>
      </c>
      <c r="AU1546" s="232" t="s">
        <v>83</v>
      </c>
      <c r="AV1546" s="14" t="s">
        <v>83</v>
      </c>
      <c r="AW1546" s="14" t="s">
        <v>36</v>
      </c>
      <c r="AX1546" s="14" t="s">
        <v>74</v>
      </c>
      <c r="AY1546" s="232" t="s">
        <v>152</v>
      </c>
    </row>
    <row r="1547" spans="1:65" s="15" customFormat="1">
      <c r="B1547" s="233"/>
      <c r="C1547" s="234"/>
      <c r="D1547" s="213" t="s">
        <v>161</v>
      </c>
      <c r="E1547" s="235" t="s">
        <v>21</v>
      </c>
      <c r="F1547" s="236" t="s">
        <v>184</v>
      </c>
      <c r="G1547" s="234"/>
      <c r="H1547" s="237">
        <v>24.249999999999996</v>
      </c>
      <c r="I1547" s="238"/>
      <c r="J1547" s="234"/>
      <c r="K1547" s="234"/>
      <c r="L1547" s="239"/>
      <c r="M1547" s="240"/>
      <c r="N1547" s="241"/>
      <c r="O1547" s="241"/>
      <c r="P1547" s="241"/>
      <c r="Q1547" s="241"/>
      <c r="R1547" s="241"/>
      <c r="S1547" s="241"/>
      <c r="T1547" s="242"/>
      <c r="AT1547" s="243" t="s">
        <v>161</v>
      </c>
      <c r="AU1547" s="243" t="s">
        <v>83</v>
      </c>
      <c r="AV1547" s="15" t="s">
        <v>159</v>
      </c>
      <c r="AW1547" s="15" t="s">
        <v>36</v>
      </c>
      <c r="AX1547" s="15" t="s">
        <v>81</v>
      </c>
      <c r="AY1547" s="243" t="s">
        <v>152</v>
      </c>
    </row>
    <row r="1548" spans="1:65" s="2" customFormat="1" ht="48" customHeight="1">
      <c r="A1548" s="37"/>
      <c r="B1548" s="38"/>
      <c r="C1548" s="198" t="s">
        <v>2234</v>
      </c>
      <c r="D1548" s="198" t="s">
        <v>154</v>
      </c>
      <c r="E1548" s="199" t="s">
        <v>2235</v>
      </c>
      <c r="F1548" s="200" t="s">
        <v>2236</v>
      </c>
      <c r="G1548" s="201" t="s">
        <v>219</v>
      </c>
      <c r="H1548" s="202">
        <v>3.6</v>
      </c>
      <c r="I1548" s="203"/>
      <c r="J1548" s="204">
        <f>ROUND(I1548*H1548,2)</f>
        <v>0</v>
      </c>
      <c r="K1548" s="200" t="s">
        <v>158</v>
      </c>
      <c r="L1548" s="42"/>
      <c r="M1548" s="205" t="s">
        <v>21</v>
      </c>
      <c r="N1548" s="206" t="s">
        <v>45</v>
      </c>
      <c r="O1548" s="68"/>
      <c r="P1548" s="207">
        <f>O1548*H1548</f>
        <v>0</v>
      </c>
      <c r="Q1548" s="207">
        <v>9.2999999999999992E-3</v>
      </c>
      <c r="R1548" s="207">
        <f>Q1548*H1548</f>
        <v>3.3479999999999996E-2</v>
      </c>
      <c r="S1548" s="207">
        <v>0</v>
      </c>
      <c r="T1548" s="208">
        <f>S1548*H1548</f>
        <v>0</v>
      </c>
      <c r="U1548" s="37"/>
      <c r="V1548" s="37"/>
      <c r="W1548" s="37"/>
      <c r="X1548" s="37"/>
      <c r="Y1548" s="37"/>
      <c r="Z1548" s="37"/>
      <c r="AA1548" s="37"/>
      <c r="AB1548" s="37"/>
      <c r="AC1548" s="37"/>
      <c r="AD1548" s="37"/>
      <c r="AE1548" s="37"/>
      <c r="AR1548" s="209" t="s">
        <v>259</v>
      </c>
      <c r="AT1548" s="209" t="s">
        <v>154</v>
      </c>
      <c r="AU1548" s="209" t="s">
        <v>83</v>
      </c>
      <c r="AY1548" s="19" t="s">
        <v>152</v>
      </c>
      <c r="BE1548" s="210">
        <f>IF(N1548="základní",J1548,0)</f>
        <v>0</v>
      </c>
      <c r="BF1548" s="210">
        <f>IF(N1548="snížená",J1548,0)</f>
        <v>0</v>
      </c>
      <c r="BG1548" s="210">
        <f>IF(N1548="zákl. přenesená",J1548,0)</f>
        <v>0</v>
      </c>
      <c r="BH1548" s="210">
        <f>IF(N1548="sníž. přenesená",J1548,0)</f>
        <v>0</v>
      </c>
      <c r="BI1548" s="210">
        <f>IF(N1548="nulová",J1548,0)</f>
        <v>0</v>
      </c>
      <c r="BJ1548" s="19" t="s">
        <v>81</v>
      </c>
      <c r="BK1548" s="210">
        <f>ROUND(I1548*H1548,2)</f>
        <v>0</v>
      </c>
      <c r="BL1548" s="19" t="s">
        <v>259</v>
      </c>
      <c r="BM1548" s="209" t="s">
        <v>2237</v>
      </c>
    </row>
    <row r="1549" spans="1:65" s="13" customFormat="1">
      <c r="B1549" s="211"/>
      <c r="C1549" s="212"/>
      <c r="D1549" s="213" t="s">
        <v>161</v>
      </c>
      <c r="E1549" s="214" t="s">
        <v>21</v>
      </c>
      <c r="F1549" s="215" t="s">
        <v>341</v>
      </c>
      <c r="G1549" s="212"/>
      <c r="H1549" s="214" t="s">
        <v>21</v>
      </c>
      <c r="I1549" s="216"/>
      <c r="J1549" s="212"/>
      <c r="K1549" s="212"/>
      <c r="L1549" s="217"/>
      <c r="M1549" s="218"/>
      <c r="N1549" s="219"/>
      <c r="O1549" s="219"/>
      <c r="P1549" s="219"/>
      <c r="Q1549" s="219"/>
      <c r="R1549" s="219"/>
      <c r="S1549" s="219"/>
      <c r="T1549" s="220"/>
      <c r="AT1549" s="221" t="s">
        <v>161</v>
      </c>
      <c r="AU1549" s="221" t="s">
        <v>83</v>
      </c>
      <c r="AV1549" s="13" t="s">
        <v>81</v>
      </c>
      <c r="AW1549" s="13" t="s">
        <v>36</v>
      </c>
      <c r="AX1549" s="13" t="s">
        <v>74</v>
      </c>
      <c r="AY1549" s="221" t="s">
        <v>152</v>
      </c>
    </row>
    <row r="1550" spans="1:65" s="13" customFormat="1">
      <c r="B1550" s="211"/>
      <c r="C1550" s="212"/>
      <c r="D1550" s="213" t="s">
        <v>161</v>
      </c>
      <c r="E1550" s="214" t="s">
        <v>21</v>
      </c>
      <c r="F1550" s="215" t="s">
        <v>2143</v>
      </c>
      <c r="G1550" s="212"/>
      <c r="H1550" s="214" t="s">
        <v>21</v>
      </c>
      <c r="I1550" s="216"/>
      <c r="J1550" s="212"/>
      <c r="K1550" s="212"/>
      <c r="L1550" s="217"/>
      <c r="M1550" s="218"/>
      <c r="N1550" s="219"/>
      <c r="O1550" s="219"/>
      <c r="P1550" s="219"/>
      <c r="Q1550" s="219"/>
      <c r="R1550" s="219"/>
      <c r="S1550" s="219"/>
      <c r="T1550" s="220"/>
      <c r="AT1550" s="221" t="s">
        <v>161</v>
      </c>
      <c r="AU1550" s="221" t="s">
        <v>83</v>
      </c>
      <c r="AV1550" s="13" t="s">
        <v>81</v>
      </c>
      <c r="AW1550" s="13" t="s">
        <v>36</v>
      </c>
      <c r="AX1550" s="13" t="s">
        <v>74</v>
      </c>
      <c r="AY1550" s="221" t="s">
        <v>152</v>
      </c>
    </row>
    <row r="1551" spans="1:65" s="13" customFormat="1">
      <c r="B1551" s="211"/>
      <c r="C1551" s="212"/>
      <c r="D1551" s="213" t="s">
        <v>161</v>
      </c>
      <c r="E1551" s="214" t="s">
        <v>21</v>
      </c>
      <c r="F1551" s="215" t="s">
        <v>2144</v>
      </c>
      <c r="G1551" s="212"/>
      <c r="H1551" s="214" t="s">
        <v>21</v>
      </c>
      <c r="I1551" s="216"/>
      <c r="J1551" s="212"/>
      <c r="K1551" s="212"/>
      <c r="L1551" s="217"/>
      <c r="M1551" s="218"/>
      <c r="N1551" s="219"/>
      <c r="O1551" s="219"/>
      <c r="P1551" s="219"/>
      <c r="Q1551" s="219"/>
      <c r="R1551" s="219"/>
      <c r="S1551" s="219"/>
      <c r="T1551" s="220"/>
      <c r="AT1551" s="221" t="s">
        <v>161</v>
      </c>
      <c r="AU1551" s="221" t="s">
        <v>83</v>
      </c>
      <c r="AV1551" s="13" t="s">
        <v>81</v>
      </c>
      <c r="AW1551" s="13" t="s">
        <v>36</v>
      </c>
      <c r="AX1551" s="13" t="s">
        <v>74</v>
      </c>
      <c r="AY1551" s="221" t="s">
        <v>152</v>
      </c>
    </row>
    <row r="1552" spans="1:65" s="14" customFormat="1">
      <c r="B1552" s="222"/>
      <c r="C1552" s="223"/>
      <c r="D1552" s="213" t="s">
        <v>161</v>
      </c>
      <c r="E1552" s="224" t="s">
        <v>21</v>
      </c>
      <c r="F1552" s="225" t="s">
        <v>2238</v>
      </c>
      <c r="G1552" s="223"/>
      <c r="H1552" s="226">
        <v>3.6</v>
      </c>
      <c r="I1552" s="227"/>
      <c r="J1552" s="223"/>
      <c r="K1552" s="223"/>
      <c r="L1552" s="228"/>
      <c r="M1552" s="229"/>
      <c r="N1552" s="230"/>
      <c r="O1552" s="230"/>
      <c r="P1552" s="230"/>
      <c r="Q1552" s="230"/>
      <c r="R1552" s="230"/>
      <c r="S1552" s="230"/>
      <c r="T1552" s="231"/>
      <c r="AT1552" s="232" t="s">
        <v>161</v>
      </c>
      <c r="AU1552" s="232" t="s">
        <v>83</v>
      </c>
      <c r="AV1552" s="14" t="s">
        <v>83</v>
      </c>
      <c r="AW1552" s="14" t="s">
        <v>36</v>
      </c>
      <c r="AX1552" s="14" t="s">
        <v>81</v>
      </c>
      <c r="AY1552" s="232" t="s">
        <v>152</v>
      </c>
    </row>
    <row r="1553" spans="1:65" s="2" customFormat="1" ht="36" customHeight="1">
      <c r="A1553" s="37"/>
      <c r="B1553" s="38"/>
      <c r="C1553" s="244" t="s">
        <v>2239</v>
      </c>
      <c r="D1553" s="244" t="s">
        <v>365</v>
      </c>
      <c r="E1553" s="245" t="s">
        <v>2240</v>
      </c>
      <c r="F1553" s="246" t="s">
        <v>2241</v>
      </c>
      <c r="G1553" s="247" t="s">
        <v>219</v>
      </c>
      <c r="H1553" s="248">
        <v>3.78</v>
      </c>
      <c r="I1553" s="249"/>
      <c r="J1553" s="250">
        <f>ROUND(I1553*H1553,2)</f>
        <v>0</v>
      </c>
      <c r="K1553" s="246" t="s">
        <v>158</v>
      </c>
      <c r="L1553" s="251"/>
      <c r="M1553" s="252" t="s">
        <v>21</v>
      </c>
      <c r="N1553" s="253" t="s">
        <v>45</v>
      </c>
      <c r="O1553" s="68"/>
      <c r="P1553" s="207">
        <f>O1553*H1553</f>
        <v>0</v>
      </c>
      <c r="Q1553" s="207">
        <v>1.9199999999999998E-2</v>
      </c>
      <c r="R1553" s="207">
        <f>Q1553*H1553</f>
        <v>7.2575999999999988E-2</v>
      </c>
      <c r="S1553" s="207">
        <v>0</v>
      </c>
      <c r="T1553" s="208">
        <f>S1553*H1553</f>
        <v>0</v>
      </c>
      <c r="U1553" s="37"/>
      <c r="V1553" s="37"/>
      <c r="W1553" s="37"/>
      <c r="X1553" s="37"/>
      <c r="Y1553" s="37"/>
      <c r="Z1553" s="37"/>
      <c r="AA1553" s="37"/>
      <c r="AB1553" s="37"/>
      <c r="AC1553" s="37"/>
      <c r="AD1553" s="37"/>
      <c r="AE1553" s="37"/>
      <c r="AR1553" s="209" t="s">
        <v>353</v>
      </c>
      <c r="AT1553" s="209" t="s">
        <v>365</v>
      </c>
      <c r="AU1553" s="209" t="s">
        <v>83</v>
      </c>
      <c r="AY1553" s="19" t="s">
        <v>152</v>
      </c>
      <c r="BE1553" s="210">
        <f>IF(N1553="základní",J1553,0)</f>
        <v>0</v>
      </c>
      <c r="BF1553" s="210">
        <f>IF(N1553="snížená",J1553,0)</f>
        <v>0</v>
      </c>
      <c r="BG1553" s="210">
        <f>IF(N1553="zákl. přenesená",J1553,0)</f>
        <v>0</v>
      </c>
      <c r="BH1553" s="210">
        <f>IF(N1553="sníž. přenesená",J1553,0)</f>
        <v>0</v>
      </c>
      <c r="BI1553" s="210">
        <f>IF(N1553="nulová",J1553,0)</f>
        <v>0</v>
      </c>
      <c r="BJ1553" s="19" t="s">
        <v>81</v>
      </c>
      <c r="BK1553" s="210">
        <f>ROUND(I1553*H1553,2)</f>
        <v>0</v>
      </c>
      <c r="BL1553" s="19" t="s">
        <v>259</v>
      </c>
      <c r="BM1553" s="209" t="s">
        <v>2242</v>
      </c>
    </row>
    <row r="1554" spans="1:65" s="14" customFormat="1">
      <c r="B1554" s="222"/>
      <c r="C1554" s="223"/>
      <c r="D1554" s="213" t="s">
        <v>161</v>
      </c>
      <c r="E1554" s="224" t="s">
        <v>21</v>
      </c>
      <c r="F1554" s="225" t="s">
        <v>2243</v>
      </c>
      <c r="G1554" s="223"/>
      <c r="H1554" s="226">
        <v>3.6</v>
      </c>
      <c r="I1554" s="227"/>
      <c r="J1554" s="223"/>
      <c r="K1554" s="223"/>
      <c r="L1554" s="228"/>
      <c r="M1554" s="229"/>
      <c r="N1554" s="230"/>
      <c r="O1554" s="230"/>
      <c r="P1554" s="230"/>
      <c r="Q1554" s="230"/>
      <c r="R1554" s="230"/>
      <c r="S1554" s="230"/>
      <c r="T1554" s="231"/>
      <c r="AT1554" s="232" t="s">
        <v>161</v>
      </c>
      <c r="AU1554" s="232" t="s">
        <v>83</v>
      </c>
      <c r="AV1554" s="14" t="s">
        <v>83</v>
      </c>
      <c r="AW1554" s="14" t="s">
        <v>36</v>
      </c>
      <c r="AX1554" s="14" t="s">
        <v>81</v>
      </c>
      <c r="AY1554" s="232" t="s">
        <v>152</v>
      </c>
    </row>
    <row r="1555" spans="1:65" s="14" customFormat="1">
      <c r="B1555" s="222"/>
      <c r="C1555" s="223"/>
      <c r="D1555" s="213" t="s">
        <v>161</v>
      </c>
      <c r="E1555" s="223"/>
      <c r="F1555" s="225" t="s">
        <v>720</v>
      </c>
      <c r="G1555" s="223"/>
      <c r="H1555" s="226">
        <v>3.78</v>
      </c>
      <c r="I1555" s="227"/>
      <c r="J1555" s="223"/>
      <c r="K1555" s="223"/>
      <c r="L1555" s="228"/>
      <c r="M1555" s="229"/>
      <c r="N1555" s="230"/>
      <c r="O1555" s="230"/>
      <c r="P1555" s="230"/>
      <c r="Q1555" s="230"/>
      <c r="R1555" s="230"/>
      <c r="S1555" s="230"/>
      <c r="T1555" s="231"/>
      <c r="AT1555" s="232" t="s">
        <v>161</v>
      </c>
      <c r="AU1555" s="232" t="s">
        <v>83</v>
      </c>
      <c r="AV1555" s="14" t="s">
        <v>83</v>
      </c>
      <c r="AW1555" s="14" t="s">
        <v>4</v>
      </c>
      <c r="AX1555" s="14" t="s">
        <v>81</v>
      </c>
      <c r="AY1555" s="232" t="s">
        <v>152</v>
      </c>
    </row>
    <row r="1556" spans="1:65" s="2" customFormat="1" ht="48" customHeight="1">
      <c r="A1556" s="37"/>
      <c r="B1556" s="38"/>
      <c r="C1556" s="198" t="s">
        <v>2244</v>
      </c>
      <c r="D1556" s="198" t="s">
        <v>154</v>
      </c>
      <c r="E1556" s="199" t="s">
        <v>2245</v>
      </c>
      <c r="F1556" s="200" t="s">
        <v>2246</v>
      </c>
      <c r="G1556" s="201" t="s">
        <v>219</v>
      </c>
      <c r="H1556" s="202">
        <v>39.85</v>
      </c>
      <c r="I1556" s="203"/>
      <c r="J1556" s="204">
        <f>ROUND(I1556*H1556,2)</f>
        <v>0</v>
      </c>
      <c r="K1556" s="200" t="s">
        <v>158</v>
      </c>
      <c r="L1556" s="42"/>
      <c r="M1556" s="205" t="s">
        <v>21</v>
      </c>
      <c r="N1556" s="206" t="s">
        <v>45</v>
      </c>
      <c r="O1556" s="68"/>
      <c r="P1556" s="207">
        <f>O1556*H1556</f>
        <v>0</v>
      </c>
      <c r="Q1556" s="207">
        <v>9.1000000000000004E-3</v>
      </c>
      <c r="R1556" s="207">
        <f>Q1556*H1556</f>
        <v>0.36263500000000004</v>
      </c>
      <c r="S1556" s="207">
        <v>0</v>
      </c>
      <c r="T1556" s="208">
        <f>S1556*H1556</f>
        <v>0</v>
      </c>
      <c r="U1556" s="37"/>
      <c r="V1556" s="37"/>
      <c r="W1556" s="37"/>
      <c r="X1556" s="37"/>
      <c r="Y1556" s="37"/>
      <c r="Z1556" s="37"/>
      <c r="AA1556" s="37"/>
      <c r="AB1556" s="37"/>
      <c r="AC1556" s="37"/>
      <c r="AD1556" s="37"/>
      <c r="AE1556" s="37"/>
      <c r="AR1556" s="209" t="s">
        <v>259</v>
      </c>
      <c r="AT1556" s="209" t="s">
        <v>154</v>
      </c>
      <c r="AU1556" s="209" t="s">
        <v>83</v>
      </c>
      <c r="AY1556" s="19" t="s">
        <v>152</v>
      </c>
      <c r="BE1556" s="210">
        <f>IF(N1556="základní",J1556,0)</f>
        <v>0</v>
      </c>
      <c r="BF1556" s="210">
        <f>IF(N1556="snížená",J1556,0)</f>
        <v>0</v>
      </c>
      <c r="BG1556" s="210">
        <f>IF(N1556="zákl. přenesená",J1556,0)</f>
        <v>0</v>
      </c>
      <c r="BH1556" s="210">
        <f>IF(N1556="sníž. přenesená",J1556,0)</f>
        <v>0</v>
      </c>
      <c r="BI1556" s="210">
        <f>IF(N1556="nulová",J1556,0)</f>
        <v>0</v>
      </c>
      <c r="BJ1556" s="19" t="s">
        <v>81</v>
      </c>
      <c r="BK1556" s="210">
        <f>ROUND(I1556*H1556,2)</f>
        <v>0</v>
      </c>
      <c r="BL1556" s="19" t="s">
        <v>259</v>
      </c>
      <c r="BM1556" s="209" t="s">
        <v>2247</v>
      </c>
    </row>
    <row r="1557" spans="1:65" s="13" customFormat="1">
      <c r="B1557" s="211"/>
      <c r="C1557" s="212"/>
      <c r="D1557" s="213" t="s">
        <v>161</v>
      </c>
      <c r="E1557" s="214" t="s">
        <v>21</v>
      </c>
      <c r="F1557" s="215" t="s">
        <v>341</v>
      </c>
      <c r="G1557" s="212"/>
      <c r="H1557" s="214" t="s">
        <v>21</v>
      </c>
      <c r="I1557" s="216"/>
      <c r="J1557" s="212"/>
      <c r="K1557" s="212"/>
      <c r="L1557" s="217"/>
      <c r="M1557" s="218"/>
      <c r="N1557" s="219"/>
      <c r="O1557" s="219"/>
      <c r="P1557" s="219"/>
      <c r="Q1557" s="219"/>
      <c r="R1557" s="219"/>
      <c r="S1557" s="219"/>
      <c r="T1557" s="220"/>
      <c r="AT1557" s="221" t="s">
        <v>161</v>
      </c>
      <c r="AU1557" s="221" t="s">
        <v>83</v>
      </c>
      <c r="AV1557" s="13" t="s">
        <v>81</v>
      </c>
      <c r="AW1557" s="13" t="s">
        <v>36</v>
      </c>
      <c r="AX1557" s="13" t="s">
        <v>74</v>
      </c>
      <c r="AY1557" s="221" t="s">
        <v>152</v>
      </c>
    </row>
    <row r="1558" spans="1:65" s="13" customFormat="1">
      <c r="B1558" s="211"/>
      <c r="C1558" s="212"/>
      <c r="D1558" s="213" t="s">
        <v>161</v>
      </c>
      <c r="E1558" s="214" t="s">
        <v>21</v>
      </c>
      <c r="F1558" s="215" t="s">
        <v>2143</v>
      </c>
      <c r="G1558" s="212"/>
      <c r="H1558" s="214" t="s">
        <v>21</v>
      </c>
      <c r="I1558" s="216"/>
      <c r="J1558" s="212"/>
      <c r="K1558" s="212"/>
      <c r="L1558" s="217"/>
      <c r="M1558" s="218"/>
      <c r="N1558" s="219"/>
      <c r="O1558" s="219"/>
      <c r="P1558" s="219"/>
      <c r="Q1558" s="219"/>
      <c r="R1558" s="219"/>
      <c r="S1558" s="219"/>
      <c r="T1558" s="220"/>
      <c r="AT1558" s="221" t="s">
        <v>161</v>
      </c>
      <c r="AU1558" s="221" t="s">
        <v>83</v>
      </c>
      <c r="AV1558" s="13" t="s">
        <v>81</v>
      </c>
      <c r="AW1558" s="13" t="s">
        <v>36</v>
      </c>
      <c r="AX1558" s="13" t="s">
        <v>74</v>
      </c>
      <c r="AY1558" s="221" t="s">
        <v>152</v>
      </c>
    </row>
    <row r="1559" spans="1:65" s="13" customFormat="1">
      <c r="B1559" s="211"/>
      <c r="C1559" s="212"/>
      <c r="D1559" s="213" t="s">
        <v>161</v>
      </c>
      <c r="E1559" s="214" t="s">
        <v>21</v>
      </c>
      <c r="F1559" s="215" t="s">
        <v>2144</v>
      </c>
      <c r="G1559" s="212"/>
      <c r="H1559" s="214" t="s">
        <v>21</v>
      </c>
      <c r="I1559" s="216"/>
      <c r="J1559" s="212"/>
      <c r="K1559" s="212"/>
      <c r="L1559" s="217"/>
      <c r="M1559" s="218"/>
      <c r="N1559" s="219"/>
      <c r="O1559" s="219"/>
      <c r="P1559" s="219"/>
      <c r="Q1559" s="219"/>
      <c r="R1559" s="219"/>
      <c r="S1559" s="219"/>
      <c r="T1559" s="220"/>
      <c r="AT1559" s="221" t="s">
        <v>161</v>
      </c>
      <c r="AU1559" s="221" t="s">
        <v>83</v>
      </c>
      <c r="AV1559" s="13" t="s">
        <v>81</v>
      </c>
      <c r="AW1559" s="13" t="s">
        <v>36</v>
      </c>
      <c r="AX1559" s="13" t="s">
        <v>74</v>
      </c>
      <c r="AY1559" s="221" t="s">
        <v>152</v>
      </c>
    </row>
    <row r="1560" spans="1:65" s="14" customFormat="1">
      <c r="B1560" s="222"/>
      <c r="C1560" s="223"/>
      <c r="D1560" s="213" t="s">
        <v>161</v>
      </c>
      <c r="E1560" s="224" t="s">
        <v>21</v>
      </c>
      <c r="F1560" s="225" t="s">
        <v>2248</v>
      </c>
      <c r="G1560" s="223"/>
      <c r="H1560" s="226">
        <v>28.7</v>
      </c>
      <c r="I1560" s="227"/>
      <c r="J1560" s="223"/>
      <c r="K1560" s="223"/>
      <c r="L1560" s="228"/>
      <c r="M1560" s="229"/>
      <c r="N1560" s="230"/>
      <c r="O1560" s="230"/>
      <c r="P1560" s="230"/>
      <c r="Q1560" s="230"/>
      <c r="R1560" s="230"/>
      <c r="S1560" s="230"/>
      <c r="T1560" s="231"/>
      <c r="AT1560" s="232" t="s">
        <v>161</v>
      </c>
      <c r="AU1560" s="232" t="s">
        <v>83</v>
      </c>
      <c r="AV1560" s="14" t="s">
        <v>83</v>
      </c>
      <c r="AW1560" s="14" t="s">
        <v>36</v>
      </c>
      <c r="AX1560" s="14" t="s">
        <v>74</v>
      </c>
      <c r="AY1560" s="232" t="s">
        <v>152</v>
      </c>
    </row>
    <row r="1561" spans="1:65" s="13" customFormat="1">
      <c r="B1561" s="211"/>
      <c r="C1561" s="212"/>
      <c r="D1561" s="213" t="s">
        <v>161</v>
      </c>
      <c r="E1561" s="214" t="s">
        <v>21</v>
      </c>
      <c r="F1561" s="215" t="s">
        <v>411</v>
      </c>
      <c r="G1561" s="212"/>
      <c r="H1561" s="214" t="s">
        <v>21</v>
      </c>
      <c r="I1561" s="216"/>
      <c r="J1561" s="212"/>
      <c r="K1561" s="212"/>
      <c r="L1561" s="217"/>
      <c r="M1561" s="218"/>
      <c r="N1561" s="219"/>
      <c r="O1561" s="219"/>
      <c r="P1561" s="219"/>
      <c r="Q1561" s="219"/>
      <c r="R1561" s="219"/>
      <c r="S1561" s="219"/>
      <c r="T1561" s="220"/>
      <c r="AT1561" s="221" t="s">
        <v>161</v>
      </c>
      <c r="AU1561" s="221" t="s">
        <v>83</v>
      </c>
      <c r="AV1561" s="13" t="s">
        <v>81</v>
      </c>
      <c r="AW1561" s="13" t="s">
        <v>36</v>
      </c>
      <c r="AX1561" s="13" t="s">
        <v>74</v>
      </c>
      <c r="AY1561" s="221" t="s">
        <v>152</v>
      </c>
    </row>
    <row r="1562" spans="1:65" s="14" customFormat="1">
      <c r="B1562" s="222"/>
      <c r="C1562" s="223"/>
      <c r="D1562" s="213" t="s">
        <v>161</v>
      </c>
      <c r="E1562" s="224" t="s">
        <v>21</v>
      </c>
      <c r="F1562" s="225" t="s">
        <v>2146</v>
      </c>
      <c r="G1562" s="223"/>
      <c r="H1562" s="226">
        <v>9.6999999999999993</v>
      </c>
      <c r="I1562" s="227"/>
      <c r="J1562" s="223"/>
      <c r="K1562" s="223"/>
      <c r="L1562" s="228"/>
      <c r="M1562" s="229"/>
      <c r="N1562" s="230"/>
      <c r="O1562" s="230"/>
      <c r="P1562" s="230"/>
      <c r="Q1562" s="230"/>
      <c r="R1562" s="230"/>
      <c r="S1562" s="230"/>
      <c r="T1562" s="231"/>
      <c r="AT1562" s="232" t="s">
        <v>161</v>
      </c>
      <c r="AU1562" s="232" t="s">
        <v>83</v>
      </c>
      <c r="AV1562" s="14" t="s">
        <v>83</v>
      </c>
      <c r="AW1562" s="14" t="s">
        <v>36</v>
      </c>
      <c r="AX1562" s="14" t="s">
        <v>74</v>
      </c>
      <c r="AY1562" s="232" t="s">
        <v>152</v>
      </c>
    </row>
    <row r="1563" spans="1:65" s="14" customFormat="1">
      <c r="B1563" s="222"/>
      <c r="C1563" s="223"/>
      <c r="D1563" s="213" t="s">
        <v>161</v>
      </c>
      <c r="E1563" s="224" t="s">
        <v>21</v>
      </c>
      <c r="F1563" s="225" t="s">
        <v>2233</v>
      </c>
      <c r="G1563" s="223"/>
      <c r="H1563" s="226">
        <v>1.45</v>
      </c>
      <c r="I1563" s="227"/>
      <c r="J1563" s="223"/>
      <c r="K1563" s="223"/>
      <c r="L1563" s="228"/>
      <c r="M1563" s="229"/>
      <c r="N1563" s="230"/>
      <c r="O1563" s="230"/>
      <c r="P1563" s="230"/>
      <c r="Q1563" s="230"/>
      <c r="R1563" s="230"/>
      <c r="S1563" s="230"/>
      <c r="T1563" s="231"/>
      <c r="AT1563" s="232" t="s">
        <v>161</v>
      </c>
      <c r="AU1563" s="232" t="s">
        <v>83</v>
      </c>
      <c r="AV1563" s="14" t="s">
        <v>83</v>
      </c>
      <c r="AW1563" s="14" t="s">
        <v>36</v>
      </c>
      <c r="AX1563" s="14" t="s">
        <v>74</v>
      </c>
      <c r="AY1563" s="232" t="s">
        <v>152</v>
      </c>
    </row>
    <row r="1564" spans="1:65" s="15" customFormat="1">
      <c r="B1564" s="233"/>
      <c r="C1564" s="234"/>
      <c r="D1564" s="213" t="s">
        <v>161</v>
      </c>
      <c r="E1564" s="235" t="s">
        <v>21</v>
      </c>
      <c r="F1564" s="236" t="s">
        <v>184</v>
      </c>
      <c r="G1564" s="234"/>
      <c r="H1564" s="237">
        <v>39.85</v>
      </c>
      <c r="I1564" s="238"/>
      <c r="J1564" s="234"/>
      <c r="K1564" s="234"/>
      <c r="L1564" s="239"/>
      <c r="M1564" s="240"/>
      <c r="N1564" s="241"/>
      <c r="O1564" s="241"/>
      <c r="P1564" s="241"/>
      <c r="Q1564" s="241"/>
      <c r="R1564" s="241"/>
      <c r="S1564" s="241"/>
      <c r="T1564" s="242"/>
      <c r="AT1564" s="243" t="s">
        <v>161</v>
      </c>
      <c r="AU1564" s="243" t="s">
        <v>83</v>
      </c>
      <c r="AV1564" s="15" t="s">
        <v>159</v>
      </c>
      <c r="AW1564" s="15" t="s">
        <v>36</v>
      </c>
      <c r="AX1564" s="15" t="s">
        <v>81</v>
      </c>
      <c r="AY1564" s="243" t="s">
        <v>152</v>
      </c>
    </row>
    <row r="1565" spans="1:65" s="2" customFormat="1" ht="24" customHeight="1">
      <c r="A1565" s="37"/>
      <c r="B1565" s="38"/>
      <c r="C1565" s="198" t="s">
        <v>2249</v>
      </c>
      <c r="D1565" s="198" t="s">
        <v>154</v>
      </c>
      <c r="E1565" s="199" t="s">
        <v>2250</v>
      </c>
      <c r="F1565" s="200" t="s">
        <v>2251</v>
      </c>
      <c r="G1565" s="201" t="s">
        <v>271</v>
      </c>
      <c r="H1565" s="202">
        <v>88.2</v>
      </c>
      <c r="I1565" s="203"/>
      <c r="J1565" s="204">
        <f>ROUND(I1565*H1565,2)</f>
        <v>0</v>
      </c>
      <c r="K1565" s="200" t="s">
        <v>272</v>
      </c>
      <c r="L1565" s="42"/>
      <c r="M1565" s="205" t="s">
        <v>21</v>
      </c>
      <c r="N1565" s="206" t="s">
        <v>45</v>
      </c>
      <c r="O1565" s="68"/>
      <c r="P1565" s="207">
        <f>O1565*H1565</f>
        <v>0</v>
      </c>
      <c r="Q1565" s="207">
        <v>1.23E-3</v>
      </c>
      <c r="R1565" s="207">
        <f>Q1565*H1565</f>
        <v>0.108486</v>
      </c>
      <c r="S1565" s="207">
        <v>0</v>
      </c>
      <c r="T1565" s="208">
        <f>S1565*H1565</f>
        <v>0</v>
      </c>
      <c r="U1565" s="37"/>
      <c r="V1565" s="37"/>
      <c r="W1565" s="37"/>
      <c r="X1565" s="37"/>
      <c r="Y1565" s="37"/>
      <c r="Z1565" s="37"/>
      <c r="AA1565" s="37"/>
      <c r="AB1565" s="37"/>
      <c r="AC1565" s="37"/>
      <c r="AD1565" s="37"/>
      <c r="AE1565" s="37"/>
      <c r="AR1565" s="209" t="s">
        <v>259</v>
      </c>
      <c r="AT1565" s="209" t="s">
        <v>154</v>
      </c>
      <c r="AU1565" s="209" t="s">
        <v>83</v>
      </c>
      <c r="AY1565" s="19" t="s">
        <v>152</v>
      </c>
      <c r="BE1565" s="210">
        <f>IF(N1565="základní",J1565,0)</f>
        <v>0</v>
      </c>
      <c r="BF1565" s="210">
        <f>IF(N1565="snížená",J1565,0)</f>
        <v>0</v>
      </c>
      <c r="BG1565" s="210">
        <f>IF(N1565="zákl. přenesená",J1565,0)</f>
        <v>0</v>
      </c>
      <c r="BH1565" s="210">
        <f>IF(N1565="sníž. přenesená",J1565,0)</f>
        <v>0</v>
      </c>
      <c r="BI1565" s="210">
        <f>IF(N1565="nulová",J1565,0)</f>
        <v>0</v>
      </c>
      <c r="BJ1565" s="19" t="s">
        <v>81</v>
      </c>
      <c r="BK1565" s="210">
        <f>ROUND(I1565*H1565,2)</f>
        <v>0</v>
      </c>
      <c r="BL1565" s="19" t="s">
        <v>259</v>
      </c>
      <c r="BM1565" s="209" t="s">
        <v>2252</v>
      </c>
    </row>
    <row r="1566" spans="1:65" s="13" customFormat="1">
      <c r="B1566" s="211"/>
      <c r="C1566" s="212"/>
      <c r="D1566" s="213" t="s">
        <v>161</v>
      </c>
      <c r="E1566" s="214" t="s">
        <v>21</v>
      </c>
      <c r="F1566" s="215" t="s">
        <v>341</v>
      </c>
      <c r="G1566" s="212"/>
      <c r="H1566" s="214" t="s">
        <v>21</v>
      </c>
      <c r="I1566" s="216"/>
      <c r="J1566" s="212"/>
      <c r="K1566" s="212"/>
      <c r="L1566" s="217"/>
      <c r="M1566" s="218"/>
      <c r="N1566" s="219"/>
      <c r="O1566" s="219"/>
      <c r="P1566" s="219"/>
      <c r="Q1566" s="219"/>
      <c r="R1566" s="219"/>
      <c r="S1566" s="219"/>
      <c r="T1566" s="220"/>
      <c r="AT1566" s="221" t="s">
        <v>161</v>
      </c>
      <c r="AU1566" s="221" t="s">
        <v>83</v>
      </c>
      <c r="AV1566" s="13" t="s">
        <v>81</v>
      </c>
      <c r="AW1566" s="13" t="s">
        <v>36</v>
      </c>
      <c r="AX1566" s="13" t="s">
        <v>74</v>
      </c>
      <c r="AY1566" s="221" t="s">
        <v>152</v>
      </c>
    </row>
    <row r="1567" spans="1:65" s="13" customFormat="1">
      <c r="B1567" s="211"/>
      <c r="C1567" s="212"/>
      <c r="D1567" s="213" t="s">
        <v>161</v>
      </c>
      <c r="E1567" s="214" t="s">
        <v>21</v>
      </c>
      <c r="F1567" s="215" t="s">
        <v>2147</v>
      </c>
      <c r="G1567" s="212"/>
      <c r="H1567" s="214" t="s">
        <v>21</v>
      </c>
      <c r="I1567" s="216"/>
      <c r="J1567" s="212"/>
      <c r="K1567" s="212"/>
      <c r="L1567" s="217"/>
      <c r="M1567" s="218"/>
      <c r="N1567" s="219"/>
      <c r="O1567" s="219"/>
      <c r="P1567" s="219"/>
      <c r="Q1567" s="219"/>
      <c r="R1567" s="219"/>
      <c r="S1567" s="219"/>
      <c r="T1567" s="220"/>
      <c r="AT1567" s="221" t="s">
        <v>161</v>
      </c>
      <c r="AU1567" s="221" t="s">
        <v>83</v>
      </c>
      <c r="AV1567" s="13" t="s">
        <v>81</v>
      </c>
      <c r="AW1567" s="13" t="s">
        <v>36</v>
      </c>
      <c r="AX1567" s="13" t="s">
        <v>74</v>
      </c>
      <c r="AY1567" s="221" t="s">
        <v>152</v>
      </c>
    </row>
    <row r="1568" spans="1:65" s="13" customFormat="1">
      <c r="B1568" s="211"/>
      <c r="C1568" s="212"/>
      <c r="D1568" s="213" t="s">
        <v>161</v>
      </c>
      <c r="E1568" s="214" t="s">
        <v>21</v>
      </c>
      <c r="F1568" s="215" t="s">
        <v>2144</v>
      </c>
      <c r="G1568" s="212"/>
      <c r="H1568" s="214" t="s">
        <v>21</v>
      </c>
      <c r="I1568" s="216"/>
      <c r="J1568" s="212"/>
      <c r="K1568" s="212"/>
      <c r="L1568" s="217"/>
      <c r="M1568" s="218"/>
      <c r="N1568" s="219"/>
      <c r="O1568" s="219"/>
      <c r="P1568" s="219"/>
      <c r="Q1568" s="219"/>
      <c r="R1568" s="219"/>
      <c r="S1568" s="219"/>
      <c r="T1568" s="220"/>
      <c r="AT1568" s="221" t="s">
        <v>161</v>
      </c>
      <c r="AU1568" s="221" t="s">
        <v>83</v>
      </c>
      <c r="AV1568" s="13" t="s">
        <v>81</v>
      </c>
      <c r="AW1568" s="13" t="s">
        <v>36</v>
      </c>
      <c r="AX1568" s="13" t="s">
        <v>74</v>
      </c>
      <c r="AY1568" s="221" t="s">
        <v>152</v>
      </c>
    </row>
    <row r="1569" spans="1:65" s="14" customFormat="1">
      <c r="B1569" s="222"/>
      <c r="C1569" s="223"/>
      <c r="D1569" s="213" t="s">
        <v>161</v>
      </c>
      <c r="E1569" s="224" t="s">
        <v>21</v>
      </c>
      <c r="F1569" s="225" t="s">
        <v>2148</v>
      </c>
      <c r="G1569" s="223"/>
      <c r="H1569" s="226">
        <v>88.2</v>
      </c>
      <c r="I1569" s="227"/>
      <c r="J1569" s="223"/>
      <c r="K1569" s="223"/>
      <c r="L1569" s="228"/>
      <c r="M1569" s="229"/>
      <c r="N1569" s="230"/>
      <c r="O1569" s="230"/>
      <c r="P1569" s="230"/>
      <c r="Q1569" s="230"/>
      <c r="R1569" s="230"/>
      <c r="S1569" s="230"/>
      <c r="T1569" s="231"/>
      <c r="AT1569" s="232" t="s">
        <v>161</v>
      </c>
      <c r="AU1569" s="232" t="s">
        <v>83</v>
      </c>
      <c r="AV1569" s="14" t="s">
        <v>83</v>
      </c>
      <c r="AW1569" s="14" t="s">
        <v>36</v>
      </c>
      <c r="AX1569" s="14" t="s">
        <v>81</v>
      </c>
      <c r="AY1569" s="232" t="s">
        <v>152</v>
      </c>
    </row>
    <row r="1570" spans="1:65" s="2" customFormat="1" ht="36" customHeight="1">
      <c r="A1570" s="37"/>
      <c r="B1570" s="38"/>
      <c r="C1570" s="244" t="s">
        <v>2253</v>
      </c>
      <c r="D1570" s="244" t="s">
        <v>365</v>
      </c>
      <c r="E1570" s="245" t="s">
        <v>2183</v>
      </c>
      <c r="F1570" s="246" t="s">
        <v>2184</v>
      </c>
      <c r="G1570" s="247" t="s">
        <v>219</v>
      </c>
      <c r="H1570" s="248">
        <v>72.941000000000003</v>
      </c>
      <c r="I1570" s="249"/>
      <c r="J1570" s="250">
        <f>ROUND(I1570*H1570,2)</f>
        <v>0</v>
      </c>
      <c r="K1570" s="246" t="s">
        <v>158</v>
      </c>
      <c r="L1570" s="251"/>
      <c r="M1570" s="252" t="s">
        <v>21</v>
      </c>
      <c r="N1570" s="253" t="s">
        <v>45</v>
      </c>
      <c r="O1570" s="68"/>
      <c r="P1570" s="207">
        <f>O1570*H1570</f>
        <v>0</v>
      </c>
      <c r="Q1570" s="207">
        <v>1.9199999999999998E-2</v>
      </c>
      <c r="R1570" s="207">
        <f>Q1570*H1570</f>
        <v>1.4004672</v>
      </c>
      <c r="S1570" s="207">
        <v>0</v>
      </c>
      <c r="T1570" s="208">
        <f>S1570*H1570</f>
        <v>0</v>
      </c>
      <c r="U1570" s="37"/>
      <c r="V1570" s="37"/>
      <c r="W1570" s="37"/>
      <c r="X1570" s="37"/>
      <c r="Y1570" s="37"/>
      <c r="Z1570" s="37"/>
      <c r="AA1570" s="37"/>
      <c r="AB1570" s="37"/>
      <c r="AC1570" s="37"/>
      <c r="AD1570" s="37"/>
      <c r="AE1570" s="37"/>
      <c r="AR1570" s="209" t="s">
        <v>353</v>
      </c>
      <c r="AT1570" s="209" t="s">
        <v>365</v>
      </c>
      <c r="AU1570" s="209" t="s">
        <v>83</v>
      </c>
      <c r="AY1570" s="19" t="s">
        <v>152</v>
      </c>
      <c r="BE1570" s="210">
        <f>IF(N1570="základní",J1570,0)</f>
        <v>0</v>
      </c>
      <c r="BF1570" s="210">
        <f>IF(N1570="snížená",J1570,0)</f>
        <v>0</v>
      </c>
      <c r="BG1570" s="210">
        <f>IF(N1570="zákl. přenesená",J1570,0)</f>
        <v>0</v>
      </c>
      <c r="BH1570" s="210">
        <f>IF(N1570="sníž. přenesená",J1570,0)</f>
        <v>0</v>
      </c>
      <c r="BI1570" s="210">
        <f>IF(N1570="nulová",J1570,0)</f>
        <v>0</v>
      </c>
      <c r="BJ1570" s="19" t="s">
        <v>81</v>
      </c>
      <c r="BK1570" s="210">
        <f>ROUND(I1570*H1570,2)</f>
        <v>0</v>
      </c>
      <c r="BL1570" s="19" t="s">
        <v>259</v>
      </c>
      <c r="BM1570" s="209" t="s">
        <v>2254</v>
      </c>
    </row>
    <row r="1571" spans="1:65" s="14" customFormat="1">
      <c r="B1571" s="222"/>
      <c r="C1571" s="223"/>
      <c r="D1571" s="213" t="s">
        <v>161</v>
      </c>
      <c r="E1571" s="224" t="s">
        <v>21</v>
      </c>
      <c r="F1571" s="225" t="s">
        <v>2255</v>
      </c>
      <c r="G1571" s="223"/>
      <c r="H1571" s="226">
        <v>66.31</v>
      </c>
      <c r="I1571" s="227"/>
      <c r="J1571" s="223"/>
      <c r="K1571" s="223"/>
      <c r="L1571" s="228"/>
      <c r="M1571" s="229"/>
      <c r="N1571" s="230"/>
      <c r="O1571" s="230"/>
      <c r="P1571" s="230"/>
      <c r="Q1571" s="230"/>
      <c r="R1571" s="230"/>
      <c r="S1571" s="230"/>
      <c r="T1571" s="231"/>
      <c r="AT1571" s="232" t="s">
        <v>161</v>
      </c>
      <c r="AU1571" s="232" t="s">
        <v>83</v>
      </c>
      <c r="AV1571" s="14" t="s">
        <v>83</v>
      </c>
      <c r="AW1571" s="14" t="s">
        <v>36</v>
      </c>
      <c r="AX1571" s="14" t="s">
        <v>81</v>
      </c>
      <c r="AY1571" s="232" t="s">
        <v>152</v>
      </c>
    </row>
    <row r="1572" spans="1:65" s="14" customFormat="1">
      <c r="B1572" s="222"/>
      <c r="C1572" s="223"/>
      <c r="D1572" s="213" t="s">
        <v>161</v>
      </c>
      <c r="E1572" s="223"/>
      <c r="F1572" s="225" t="s">
        <v>2256</v>
      </c>
      <c r="G1572" s="223"/>
      <c r="H1572" s="226">
        <v>72.941000000000003</v>
      </c>
      <c r="I1572" s="227"/>
      <c r="J1572" s="223"/>
      <c r="K1572" s="223"/>
      <c r="L1572" s="228"/>
      <c r="M1572" s="229"/>
      <c r="N1572" s="230"/>
      <c r="O1572" s="230"/>
      <c r="P1572" s="230"/>
      <c r="Q1572" s="230"/>
      <c r="R1572" s="230"/>
      <c r="S1572" s="230"/>
      <c r="T1572" s="231"/>
      <c r="AT1572" s="232" t="s">
        <v>161</v>
      </c>
      <c r="AU1572" s="232" t="s">
        <v>83</v>
      </c>
      <c r="AV1572" s="14" t="s">
        <v>83</v>
      </c>
      <c r="AW1572" s="14" t="s">
        <v>4</v>
      </c>
      <c r="AX1572" s="14" t="s">
        <v>81</v>
      </c>
      <c r="AY1572" s="232" t="s">
        <v>152</v>
      </c>
    </row>
    <row r="1573" spans="1:65" s="2" customFormat="1" ht="24" customHeight="1">
      <c r="A1573" s="37"/>
      <c r="B1573" s="38"/>
      <c r="C1573" s="198" t="s">
        <v>2257</v>
      </c>
      <c r="D1573" s="198" t="s">
        <v>154</v>
      </c>
      <c r="E1573" s="199" t="s">
        <v>2258</v>
      </c>
      <c r="F1573" s="200" t="s">
        <v>2259</v>
      </c>
      <c r="G1573" s="201" t="s">
        <v>219</v>
      </c>
      <c r="H1573" s="202">
        <v>3.6</v>
      </c>
      <c r="I1573" s="203"/>
      <c r="J1573" s="204">
        <f>ROUND(I1573*H1573,2)</f>
        <v>0</v>
      </c>
      <c r="K1573" s="200" t="s">
        <v>158</v>
      </c>
      <c r="L1573" s="42"/>
      <c r="M1573" s="205" t="s">
        <v>21</v>
      </c>
      <c r="N1573" s="206" t="s">
        <v>45</v>
      </c>
      <c r="O1573" s="68"/>
      <c r="P1573" s="207">
        <f>O1573*H1573</f>
        <v>0</v>
      </c>
      <c r="Q1573" s="207">
        <v>1.5E-3</v>
      </c>
      <c r="R1573" s="207">
        <f>Q1573*H1573</f>
        <v>5.4000000000000003E-3</v>
      </c>
      <c r="S1573" s="207">
        <v>0</v>
      </c>
      <c r="T1573" s="208">
        <f>S1573*H1573</f>
        <v>0</v>
      </c>
      <c r="U1573" s="37"/>
      <c r="V1573" s="37"/>
      <c r="W1573" s="37"/>
      <c r="X1573" s="37"/>
      <c r="Y1573" s="37"/>
      <c r="Z1573" s="37"/>
      <c r="AA1573" s="37"/>
      <c r="AB1573" s="37"/>
      <c r="AC1573" s="37"/>
      <c r="AD1573" s="37"/>
      <c r="AE1573" s="37"/>
      <c r="AR1573" s="209" t="s">
        <v>259</v>
      </c>
      <c r="AT1573" s="209" t="s">
        <v>154</v>
      </c>
      <c r="AU1573" s="209" t="s">
        <v>83</v>
      </c>
      <c r="AY1573" s="19" t="s">
        <v>152</v>
      </c>
      <c r="BE1573" s="210">
        <f>IF(N1573="základní",J1573,0)</f>
        <v>0</v>
      </c>
      <c r="BF1573" s="210">
        <f>IF(N1573="snížená",J1573,0)</f>
        <v>0</v>
      </c>
      <c r="BG1573" s="210">
        <f>IF(N1573="zákl. přenesená",J1573,0)</f>
        <v>0</v>
      </c>
      <c r="BH1573" s="210">
        <f>IF(N1573="sníž. přenesená",J1573,0)</f>
        <v>0</v>
      </c>
      <c r="BI1573" s="210">
        <f>IF(N1573="nulová",J1573,0)</f>
        <v>0</v>
      </c>
      <c r="BJ1573" s="19" t="s">
        <v>81</v>
      </c>
      <c r="BK1573" s="210">
        <f>ROUND(I1573*H1573,2)</f>
        <v>0</v>
      </c>
      <c r="BL1573" s="19" t="s">
        <v>259</v>
      </c>
      <c r="BM1573" s="209" t="s">
        <v>2260</v>
      </c>
    </row>
    <row r="1574" spans="1:65" s="13" customFormat="1">
      <c r="B1574" s="211"/>
      <c r="C1574" s="212"/>
      <c r="D1574" s="213" t="s">
        <v>161</v>
      </c>
      <c r="E1574" s="214" t="s">
        <v>21</v>
      </c>
      <c r="F1574" s="215" t="s">
        <v>388</v>
      </c>
      <c r="G1574" s="212"/>
      <c r="H1574" s="214" t="s">
        <v>21</v>
      </c>
      <c r="I1574" s="216"/>
      <c r="J1574" s="212"/>
      <c r="K1574" s="212"/>
      <c r="L1574" s="217"/>
      <c r="M1574" s="218"/>
      <c r="N1574" s="219"/>
      <c r="O1574" s="219"/>
      <c r="P1574" s="219"/>
      <c r="Q1574" s="219"/>
      <c r="R1574" s="219"/>
      <c r="S1574" s="219"/>
      <c r="T1574" s="220"/>
      <c r="AT1574" s="221" t="s">
        <v>161</v>
      </c>
      <c r="AU1574" s="221" t="s">
        <v>83</v>
      </c>
      <c r="AV1574" s="13" t="s">
        <v>81</v>
      </c>
      <c r="AW1574" s="13" t="s">
        <v>36</v>
      </c>
      <c r="AX1574" s="13" t="s">
        <v>74</v>
      </c>
      <c r="AY1574" s="221" t="s">
        <v>152</v>
      </c>
    </row>
    <row r="1575" spans="1:65" s="14" customFormat="1">
      <c r="B1575" s="222"/>
      <c r="C1575" s="223"/>
      <c r="D1575" s="213" t="s">
        <v>161</v>
      </c>
      <c r="E1575" s="224" t="s">
        <v>21</v>
      </c>
      <c r="F1575" s="225" t="s">
        <v>2238</v>
      </c>
      <c r="G1575" s="223"/>
      <c r="H1575" s="226">
        <v>3.6</v>
      </c>
      <c r="I1575" s="227"/>
      <c r="J1575" s="223"/>
      <c r="K1575" s="223"/>
      <c r="L1575" s="228"/>
      <c r="M1575" s="229"/>
      <c r="N1575" s="230"/>
      <c r="O1575" s="230"/>
      <c r="P1575" s="230"/>
      <c r="Q1575" s="230"/>
      <c r="R1575" s="230"/>
      <c r="S1575" s="230"/>
      <c r="T1575" s="231"/>
      <c r="AT1575" s="232" t="s">
        <v>161</v>
      </c>
      <c r="AU1575" s="232" t="s">
        <v>83</v>
      </c>
      <c r="AV1575" s="14" t="s">
        <v>83</v>
      </c>
      <c r="AW1575" s="14" t="s">
        <v>36</v>
      </c>
      <c r="AX1575" s="14" t="s">
        <v>81</v>
      </c>
      <c r="AY1575" s="232" t="s">
        <v>152</v>
      </c>
    </row>
    <row r="1576" spans="1:65" s="2" customFormat="1" ht="16.5" customHeight="1">
      <c r="A1576" s="37"/>
      <c r="B1576" s="38"/>
      <c r="C1576" s="198" t="s">
        <v>2261</v>
      </c>
      <c r="D1576" s="198" t="s">
        <v>154</v>
      </c>
      <c r="E1576" s="199" t="s">
        <v>2262</v>
      </c>
      <c r="F1576" s="200" t="s">
        <v>2263</v>
      </c>
      <c r="G1576" s="201" t="s">
        <v>271</v>
      </c>
      <c r="H1576" s="202">
        <v>86.9</v>
      </c>
      <c r="I1576" s="203"/>
      <c r="J1576" s="204">
        <f>ROUND(I1576*H1576,2)</f>
        <v>0</v>
      </c>
      <c r="K1576" s="200" t="s">
        <v>158</v>
      </c>
      <c r="L1576" s="42"/>
      <c r="M1576" s="205" t="s">
        <v>21</v>
      </c>
      <c r="N1576" s="206" t="s">
        <v>45</v>
      </c>
      <c r="O1576" s="68"/>
      <c r="P1576" s="207">
        <f>O1576*H1576</f>
        <v>0</v>
      </c>
      <c r="Q1576" s="207">
        <v>3.0000000000000001E-5</v>
      </c>
      <c r="R1576" s="207">
        <f>Q1576*H1576</f>
        <v>2.6070000000000004E-3</v>
      </c>
      <c r="S1576" s="207">
        <v>0</v>
      </c>
      <c r="T1576" s="208">
        <f>S1576*H1576</f>
        <v>0</v>
      </c>
      <c r="U1576" s="37"/>
      <c r="V1576" s="37"/>
      <c r="W1576" s="37"/>
      <c r="X1576" s="37"/>
      <c r="Y1576" s="37"/>
      <c r="Z1576" s="37"/>
      <c r="AA1576" s="37"/>
      <c r="AB1576" s="37"/>
      <c r="AC1576" s="37"/>
      <c r="AD1576" s="37"/>
      <c r="AE1576" s="37"/>
      <c r="AR1576" s="209" t="s">
        <v>259</v>
      </c>
      <c r="AT1576" s="209" t="s">
        <v>154</v>
      </c>
      <c r="AU1576" s="209" t="s">
        <v>83</v>
      </c>
      <c r="AY1576" s="19" t="s">
        <v>152</v>
      </c>
      <c r="BE1576" s="210">
        <f>IF(N1576="základní",J1576,0)</f>
        <v>0</v>
      </c>
      <c r="BF1576" s="210">
        <f>IF(N1576="snížená",J1576,0)</f>
        <v>0</v>
      </c>
      <c r="BG1576" s="210">
        <f>IF(N1576="zákl. přenesená",J1576,0)</f>
        <v>0</v>
      </c>
      <c r="BH1576" s="210">
        <f>IF(N1576="sníž. přenesená",J1576,0)</f>
        <v>0</v>
      </c>
      <c r="BI1576" s="210">
        <f>IF(N1576="nulová",J1576,0)</f>
        <v>0</v>
      </c>
      <c r="BJ1576" s="19" t="s">
        <v>81</v>
      </c>
      <c r="BK1576" s="210">
        <f>ROUND(I1576*H1576,2)</f>
        <v>0</v>
      </c>
      <c r="BL1576" s="19" t="s">
        <v>259</v>
      </c>
      <c r="BM1576" s="209" t="s">
        <v>2264</v>
      </c>
    </row>
    <row r="1577" spans="1:65" s="13" customFormat="1">
      <c r="B1577" s="211"/>
      <c r="C1577" s="212"/>
      <c r="D1577" s="213" t="s">
        <v>161</v>
      </c>
      <c r="E1577" s="214" t="s">
        <v>21</v>
      </c>
      <c r="F1577" s="215" t="s">
        <v>341</v>
      </c>
      <c r="G1577" s="212"/>
      <c r="H1577" s="214" t="s">
        <v>21</v>
      </c>
      <c r="I1577" s="216"/>
      <c r="J1577" s="212"/>
      <c r="K1577" s="212"/>
      <c r="L1577" s="217"/>
      <c r="M1577" s="218"/>
      <c r="N1577" s="219"/>
      <c r="O1577" s="219"/>
      <c r="P1577" s="219"/>
      <c r="Q1577" s="219"/>
      <c r="R1577" s="219"/>
      <c r="S1577" s="219"/>
      <c r="T1577" s="220"/>
      <c r="AT1577" s="221" t="s">
        <v>161</v>
      </c>
      <c r="AU1577" s="221" t="s">
        <v>83</v>
      </c>
      <c r="AV1577" s="13" t="s">
        <v>81</v>
      </c>
      <c r="AW1577" s="13" t="s">
        <v>36</v>
      </c>
      <c r="AX1577" s="13" t="s">
        <v>74</v>
      </c>
      <c r="AY1577" s="221" t="s">
        <v>152</v>
      </c>
    </row>
    <row r="1578" spans="1:65" s="13" customFormat="1">
      <c r="B1578" s="211"/>
      <c r="C1578" s="212"/>
      <c r="D1578" s="213" t="s">
        <v>161</v>
      </c>
      <c r="E1578" s="214" t="s">
        <v>21</v>
      </c>
      <c r="F1578" s="215" t="s">
        <v>2143</v>
      </c>
      <c r="G1578" s="212"/>
      <c r="H1578" s="214" t="s">
        <v>21</v>
      </c>
      <c r="I1578" s="216"/>
      <c r="J1578" s="212"/>
      <c r="K1578" s="212"/>
      <c r="L1578" s="217"/>
      <c r="M1578" s="218"/>
      <c r="N1578" s="219"/>
      <c r="O1578" s="219"/>
      <c r="P1578" s="219"/>
      <c r="Q1578" s="219"/>
      <c r="R1578" s="219"/>
      <c r="S1578" s="219"/>
      <c r="T1578" s="220"/>
      <c r="AT1578" s="221" t="s">
        <v>161</v>
      </c>
      <c r="AU1578" s="221" t="s">
        <v>83</v>
      </c>
      <c r="AV1578" s="13" t="s">
        <v>81</v>
      </c>
      <c r="AW1578" s="13" t="s">
        <v>36</v>
      </c>
      <c r="AX1578" s="13" t="s">
        <v>74</v>
      </c>
      <c r="AY1578" s="221" t="s">
        <v>152</v>
      </c>
    </row>
    <row r="1579" spans="1:65" s="13" customFormat="1">
      <c r="B1579" s="211"/>
      <c r="C1579" s="212"/>
      <c r="D1579" s="213" t="s">
        <v>161</v>
      </c>
      <c r="E1579" s="214" t="s">
        <v>21</v>
      </c>
      <c r="F1579" s="215" t="s">
        <v>2144</v>
      </c>
      <c r="G1579" s="212"/>
      <c r="H1579" s="214" t="s">
        <v>21</v>
      </c>
      <c r="I1579" s="216"/>
      <c r="J1579" s="212"/>
      <c r="K1579" s="212"/>
      <c r="L1579" s="217"/>
      <c r="M1579" s="218"/>
      <c r="N1579" s="219"/>
      <c r="O1579" s="219"/>
      <c r="P1579" s="219"/>
      <c r="Q1579" s="219"/>
      <c r="R1579" s="219"/>
      <c r="S1579" s="219"/>
      <c r="T1579" s="220"/>
      <c r="AT1579" s="221" t="s">
        <v>161</v>
      </c>
      <c r="AU1579" s="221" t="s">
        <v>83</v>
      </c>
      <c r="AV1579" s="13" t="s">
        <v>81</v>
      </c>
      <c r="AW1579" s="13" t="s">
        <v>36</v>
      </c>
      <c r="AX1579" s="13" t="s">
        <v>74</v>
      </c>
      <c r="AY1579" s="221" t="s">
        <v>152</v>
      </c>
    </row>
    <row r="1580" spans="1:65" s="14" customFormat="1">
      <c r="B1580" s="222"/>
      <c r="C1580" s="223"/>
      <c r="D1580" s="213" t="s">
        <v>161</v>
      </c>
      <c r="E1580" s="224" t="s">
        <v>21</v>
      </c>
      <c r="F1580" s="225" t="s">
        <v>2265</v>
      </c>
      <c r="G1580" s="223"/>
      <c r="H1580" s="226">
        <v>54.5</v>
      </c>
      <c r="I1580" s="227"/>
      <c r="J1580" s="223"/>
      <c r="K1580" s="223"/>
      <c r="L1580" s="228"/>
      <c r="M1580" s="229"/>
      <c r="N1580" s="230"/>
      <c r="O1580" s="230"/>
      <c r="P1580" s="230"/>
      <c r="Q1580" s="230"/>
      <c r="R1580" s="230"/>
      <c r="S1580" s="230"/>
      <c r="T1580" s="231"/>
      <c r="AT1580" s="232" t="s">
        <v>161</v>
      </c>
      <c r="AU1580" s="232" t="s">
        <v>83</v>
      </c>
      <c r="AV1580" s="14" t="s">
        <v>83</v>
      </c>
      <c r="AW1580" s="14" t="s">
        <v>36</v>
      </c>
      <c r="AX1580" s="14" t="s">
        <v>74</v>
      </c>
      <c r="AY1580" s="232" t="s">
        <v>152</v>
      </c>
    </row>
    <row r="1581" spans="1:65" s="13" customFormat="1">
      <c r="B1581" s="211"/>
      <c r="C1581" s="212"/>
      <c r="D1581" s="213" t="s">
        <v>161</v>
      </c>
      <c r="E1581" s="214" t="s">
        <v>21</v>
      </c>
      <c r="F1581" s="215" t="s">
        <v>411</v>
      </c>
      <c r="G1581" s="212"/>
      <c r="H1581" s="214" t="s">
        <v>21</v>
      </c>
      <c r="I1581" s="216"/>
      <c r="J1581" s="212"/>
      <c r="K1581" s="212"/>
      <c r="L1581" s="217"/>
      <c r="M1581" s="218"/>
      <c r="N1581" s="219"/>
      <c r="O1581" s="219"/>
      <c r="P1581" s="219"/>
      <c r="Q1581" s="219"/>
      <c r="R1581" s="219"/>
      <c r="S1581" s="219"/>
      <c r="T1581" s="220"/>
      <c r="AT1581" s="221" t="s">
        <v>161</v>
      </c>
      <c r="AU1581" s="221" t="s">
        <v>83</v>
      </c>
      <c r="AV1581" s="13" t="s">
        <v>81</v>
      </c>
      <c r="AW1581" s="13" t="s">
        <v>36</v>
      </c>
      <c r="AX1581" s="13" t="s">
        <v>74</v>
      </c>
      <c r="AY1581" s="221" t="s">
        <v>152</v>
      </c>
    </row>
    <row r="1582" spans="1:65" s="14" customFormat="1">
      <c r="B1582" s="222"/>
      <c r="C1582" s="223"/>
      <c r="D1582" s="213" t="s">
        <v>161</v>
      </c>
      <c r="E1582" s="224" t="s">
        <v>21</v>
      </c>
      <c r="F1582" s="225" t="s">
        <v>2266</v>
      </c>
      <c r="G1582" s="223"/>
      <c r="H1582" s="226">
        <v>27.5</v>
      </c>
      <c r="I1582" s="227"/>
      <c r="J1582" s="223"/>
      <c r="K1582" s="223"/>
      <c r="L1582" s="228"/>
      <c r="M1582" s="229"/>
      <c r="N1582" s="230"/>
      <c r="O1582" s="230"/>
      <c r="P1582" s="230"/>
      <c r="Q1582" s="230"/>
      <c r="R1582" s="230"/>
      <c r="S1582" s="230"/>
      <c r="T1582" s="231"/>
      <c r="AT1582" s="232" t="s">
        <v>161</v>
      </c>
      <c r="AU1582" s="232" t="s">
        <v>83</v>
      </c>
      <c r="AV1582" s="14" t="s">
        <v>83</v>
      </c>
      <c r="AW1582" s="14" t="s">
        <v>36</v>
      </c>
      <c r="AX1582" s="14" t="s">
        <v>74</v>
      </c>
      <c r="AY1582" s="232" t="s">
        <v>152</v>
      </c>
    </row>
    <row r="1583" spans="1:65" s="14" customFormat="1">
      <c r="B1583" s="222"/>
      <c r="C1583" s="223"/>
      <c r="D1583" s="213" t="s">
        <v>161</v>
      </c>
      <c r="E1583" s="224" t="s">
        <v>21</v>
      </c>
      <c r="F1583" s="225" t="s">
        <v>2267</v>
      </c>
      <c r="G1583" s="223"/>
      <c r="H1583" s="226">
        <v>4.9000000000000004</v>
      </c>
      <c r="I1583" s="227"/>
      <c r="J1583" s="223"/>
      <c r="K1583" s="223"/>
      <c r="L1583" s="228"/>
      <c r="M1583" s="229"/>
      <c r="N1583" s="230"/>
      <c r="O1583" s="230"/>
      <c r="P1583" s="230"/>
      <c r="Q1583" s="230"/>
      <c r="R1583" s="230"/>
      <c r="S1583" s="230"/>
      <c r="T1583" s="231"/>
      <c r="AT1583" s="232" t="s">
        <v>161</v>
      </c>
      <c r="AU1583" s="232" t="s">
        <v>83</v>
      </c>
      <c r="AV1583" s="14" t="s">
        <v>83</v>
      </c>
      <c r="AW1583" s="14" t="s">
        <v>36</v>
      </c>
      <c r="AX1583" s="14" t="s">
        <v>74</v>
      </c>
      <c r="AY1583" s="232" t="s">
        <v>152</v>
      </c>
    </row>
    <row r="1584" spans="1:65" s="15" customFormat="1">
      <c r="B1584" s="233"/>
      <c r="C1584" s="234"/>
      <c r="D1584" s="213" t="s">
        <v>161</v>
      </c>
      <c r="E1584" s="235" t="s">
        <v>21</v>
      </c>
      <c r="F1584" s="236" t="s">
        <v>184</v>
      </c>
      <c r="G1584" s="234"/>
      <c r="H1584" s="237">
        <v>86.9</v>
      </c>
      <c r="I1584" s="238"/>
      <c r="J1584" s="234"/>
      <c r="K1584" s="234"/>
      <c r="L1584" s="239"/>
      <c r="M1584" s="240"/>
      <c r="N1584" s="241"/>
      <c r="O1584" s="241"/>
      <c r="P1584" s="241"/>
      <c r="Q1584" s="241"/>
      <c r="R1584" s="241"/>
      <c r="S1584" s="241"/>
      <c r="T1584" s="242"/>
      <c r="AT1584" s="243" t="s">
        <v>161</v>
      </c>
      <c r="AU1584" s="243" t="s">
        <v>83</v>
      </c>
      <c r="AV1584" s="15" t="s">
        <v>159</v>
      </c>
      <c r="AW1584" s="15" t="s">
        <v>36</v>
      </c>
      <c r="AX1584" s="15" t="s">
        <v>81</v>
      </c>
      <c r="AY1584" s="243" t="s">
        <v>152</v>
      </c>
    </row>
    <row r="1585" spans="1:65" s="2" customFormat="1" ht="24" customHeight="1">
      <c r="A1585" s="37"/>
      <c r="B1585" s="38"/>
      <c r="C1585" s="198" t="s">
        <v>2268</v>
      </c>
      <c r="D1585" s="198" t="s">
        <v>154</v>
      </c>
      <c r="E1585" s="199" t="s">
        <v>2269</v>
      </c>
      <c r="F1585" s="200" t="s">
        <v>2270</v>
      </c>
      <c r="G1585" s="201" t="s">
        <v>219</v>
      </c>
      <c r="H1585" s="202">
        <v>43.45</v>
      </c>
      <c r="I1585" s="203"/>
      <c r="J1585" s="204">
        <f>ROUND(I1585*H1585,2)</f>
        <v>0</v>
      </c>
      <c r="K1585" s="200" t="s">
        <v>158</v>
      </c>
      <c r="L1585" s="42"/>
      <c r="M1585" s="205" t="s">
        <v>21</v>
      </c>
      <c r="N1585" s="206" t="s">
        <v>45</v>
      </c>
      <c r="O1585" s="68"/>
      <c r="P1585" s="207">
        <f>O1585*H1585</f>
        <v>0</v>
      </c>
      <c r="Q1585" s="207">
        <v>0</v>
      </c>
      <c r="R1585" s="207">
        <f>Q1585*H1585</f>
        <v>0</v>
      </c>
      <c r="S1585" s="207">
        <v>0</v>
      </c>
      <c r="T1585" s="208">
        <f>S1585*H1585</f>
        <v>0</v>
      </c>
      <c r="U1585" s="37"/>
      <c r="V1585" s="37"/>
      <c r="W1585" s="37"/>
      <c r="X1585" s="37"/>
      <c r="Y1585" s="37"/>
      <c r="Z1585" s="37"/>
      <c r="AA1585" s="37"/>
      <c r="AB1585" s="37"/>
      <c r="AC1585" s="37"/>
      <c r="AD1585" s="37"/>
      <c r="AE1585" s="37"/>
      <c r="AR1585" s="209" t="s">
        <v>259</v>
      </c>
      <c r="AT1585" s="209" t="s">
        <v>154</v>
      </c>
      <c r="AU1585" s="209" t="s">
        <v>83</v>
      </c>
      <c r="AY1585" s="19" t="s">
        <v>152</v>
      </c>
      <c r="BE1585" s="210">
        <f>IF(N1585="základní",J1585,0)</f>
        <v>0</v>
      </c>
      <c r="BF1585" s="210">
        <f>IF(N1585="snížená",J1585,0)</f>
        <v>0</v>
      </c>
      <c r="BG1585" s="210">
        <f>IF(N1585="zákl. přenesená",J1585,0)</f>
        <v>0</v>
      </c>
      <c r="BH1585" s="210">
        <f>IF(N1585="sníž. přenesená",J1585,0)</f>
        <v>0</v>
      </c>
      <c r="BI1585" s="210">
        <f>IF(N1585="nulová",J1585,0)</f>
        <v>0</v>
      </c>
      <c r="BJ1585" s="19" t="s">
        <v>81</v>
      </c>
      <c r="BK1585" s="210">
        <f>ROUND(I1585*H1585,2)</f>
        <v>0</v>
      </c>
      <c r="BL1585" s="19" t="s">
        <v>259</v>
      </c>
      <c r="BM1585" s="209" t="s">
        <v>2271</v>
      </c>
    </row>
    <row r="1586" spans="1:65" s="13" customFormat="1">
      <c r="B1586" s="211"/>
      <c r="C1586" s="212"/>
      <c r="D1586" s="213" t="s">
        <v>161</v>
      </c>
      <c r="E1586" s="214" t="s">
        <v>21</v>
      </c>
      <c r="F1586" s="215" t="s">
        <v>341</v>
      </c>
      <c r="G1586" s="212"/>
      <c r="H1586" s="214" t="s">
        <v>21</v>
      </c>
      <c r="I1586" s="216"/>
      <c r="J1586" s="212"/>
      <c r="K1586" s="212"/>
      <c r="L1586" s="217"/>
      <c r="M1586" s="218"/>
      <c r="N1586" s="219"/>
      <c r="O1586" s="219"/>
      <c r="P1586" s="219"/>
      <c r="Q1586" s="219"/>
      <c r="R1586" s="219"/>
      <c r="S1586" s="219"/>
      <c r="T1586" s="220"/>
      <c r="AT1586" s="221" t="s">
        <v>161</v>
      </c>
      <c r="AU1586" s="221" t="s">
        <v>83</v>
      </c>
      <c r="AV1586" s="13" t="s">
        <v>81</v>
      </c>
      <c r="AW1586" s="13" t="s">
        <v>36</v>
      </c>
      <c r="AX1586" s="13" t="s">
        <v>74</v>
      </c>
      <c r="AY1586" s="221" t="s">
        <v>152</v>
      </c>
    </row>
    <row r="1587" spans="1:65" s="13" customFormat="1">
      <c r="B1587" s="211"/>
      <c r="C1587" s="212"/>
      <c r="D1587" s="213" t="s">
        <v>161</v>
      </c>
      <c r="E1587" s="214" t="s">
        <v>21</v>
      </c>
      <c r="F1587" s="215" t="s">
        <v>2143</v>
      </c>
      <c r="G1587" s="212"/>
      <c r="H1587" s="214" t="s">
        <v>21</v>
      </c>
      <c r="I1587" s="216"/>
      <c r="J1587" s="212"/>
      <c r="K1587" s="212"/>
      <c r="L1587" s="217"/>
      <c r="M1587" s="218"/>
      <c r="N1587" s="219"/>
      <c r="O1587" s="219"/>
      <c r="P1587" s="219"/>
      <c r="Q1587" s="219"/>
      <c r="R1587" s="219"/>
      <c r="S1587" s="219"/>
      <c r="T1587" s="220"/>
      <c r="AT1587" s="221" t="s">
        <v>161</v>
      </c>
      <c r="AU1587" s="221" t="s">
        <v>83</v>
      </c>
      <c r="AV1587" s="13" t="s">
        <v>81</v>
      </c>
      <c r="AW1587" s="13" t="s">
        <v>36</v>
      </c>
      <c r="AX1587" s="13" t="s">
        <v>74</v>
      </c>
      <c r="AY1587" s="221" t="s">
        <v>152</v>
      </c>
    </row>
    <row r="1588" spans="1:65" s="13" customFormat="1">
      <c r="B1588" s="211"/>
      <c r="C1588" s="212"/>
      <c r="D1588" s="213" t="s">
        <v>161</v>
      </c>
      <c r="E1588" s="214" t="s">
        <v>21</v>
      </c>
      <c r="F1588" s="215" t="s">
        <v>2144</v>
      </c>
      <c r="G1588" s="212"/>
      <c r="H1588" s="214" t="s">
        <v>21</v>
      </c>
      <c r="I1588" s="216"/>
      <c r="J1588" s="212"/>
      <c r="K1588" s="212"/>
      <c r="L1588" s="217"/>
      <c r="M1588" s="218"/>
      <c r="N1588" s="219"/>
      <c r="O1588" s="219"/>
      <c r="P1588" s="219"/>
      <c r="Q1588" s="219"/>
      <c r="R1588" s="219"/>
      <c r="S1588" s="219"/>
      <c r="T1588" s="220"/>
      <c r="AT1588" s="221" t="s">
        <v>161</v>
      </c>
      <c r="AU1588" s="221" t="s">
        <v>83</v>
      </c>
      <c r="AV1588" s="13" t="s">
        <v>81</v>
      </c>
      <c r="AW1588" s="13" t="s">
        <v>36</v>
      </c>
      <c r="AX1588" s="13" t="s">
        <v>74</v>
      </c>
      <c r="AY1588" s="221" t="s">
        <v>152</v>
      </c>
    </row>
    <row r="1589" spans="1:65" s="14" customFormat="1">
      <c r="B1589" s="222"/>
      <c r="C1589" s="223"/>
      <c r="D1589" s="213" t="s">
        <v>161</v>
      </c>
      <c r="E1589" s="224" t="s">
        <v>21</v>
      </c>
      <c r="F1589" s="225" t="s">
        <v>2145</v>
      </c>
      <c r="G1589" s="223"/>
      <c r="H1589" s="226">
        <v>32.299999999999997</v>
      </c>
      <c r="I1589" s="227"/>
      <c r="J1589" s="223"/>
      <c r="K1589" s="223"/>
      <c r="L1589" s="228"/>
      <c r="M1589" s="229"/>
      <c r="N1589" s="230"/>
      <c r="O1589" s="230"/>
      <c r="P1589" s="230"/>
      <c r="Q1589" s="230"/>
      <c r="R1589" s="230"/>
      <c r="S1589" s="230"/>
      <c r="T1589" s="231"/>
      <c r="AT1589" s="232" t="s">
        <v>161</v>
      </c>
      <c r="AU1589" s="232" t="s">
        <v>83</v>
      </c>
      <c r="AV1589" s="14" t="s">
        <v>83</v>
      </c>
      <c r="AW1589" s="14" t="s">
        <v>36</v>
      </c>
      <c r="AX1589" s="14" t="s">
        <v>74</v>
      </c>
      <c r="AY1589" s="232" t="s">
        <v>152</v>
      </c>
    </row>
    <row r="1590" spans="1:65" s="13" customFormat="1">
      <c r="B1590" s="211"/>
      <c r="C1590" s="212"/>
      <c r="D1590" s="213" t="s">
        <v>161</v>
      </c>
      <c r="E1590" s="214" t="s">
        <v>21</v>
      </c>
      <c r="F1590" s="215" t="s">
        <v>411</v>
      </c>
      <c r="G1590" s="212"/>
      <c r="H1590" s="214" t="s">
        <v>21</v>
      </c>
      <c r="I1590" s="216"/>
      <c r="J1590" s="212"/>
      <c r="K1590" s="212"/>
      <c r="L1590" s="217"/>
      <c r="M1590" s="218"/>
      <c r="N1590" s="219"/>
      <c r="O1590" s="219"/>
      <c r="P1590" s="219"/>
      <c r="Q1590" s="219"/>
      <c r="R1590" s="219"/>
      <c r="S1590" s="219"/>
      <c r="T1590" s="220"/>
      <c r="AT1590" s="221" t="s">
        <v>161</v>
      </c>
      <c r="AU1590" s="221" t="s">
        <v>83</v>
      </c>
      <c r="AV1590" s="13" t="s">
        <v>81</v>
      </c>
      <c r="AW1590" s="13" t="s">
        <v>36</v>
      </c>
      <c r="AX1590" s="13" t="s">
        <v>74</v>
      </c>
      <c r="AY1590" s="221" t="s">
        <v>152</v>
      </c>
    </row>
    <row r="1591" spans="1:65" s="14" customFormat="1">
      <c r="B1591" s="222"/>
      <c r="C1591" s="223"/>
      <c r="D1591" s="213" t="s">
        <v>161</v>
      </c>
      <c r="E1591" s="224" t="s">
        <v>21</v>
      </c>
      <c r="F1591" s="225" t="s">
        <v>2146</v>
      </c>
      <c r="G1591" s="223"/>
      <c r="H1591" s="226">
        <v>9.6999999999999993</v>
      </c>
      <c r="I1591" s="227"/>
      <c r="J1591" s="223"/>
      <c r="K1591" s="223"/>
      <c r="L1591" s="228"/>
      <c r="M1591" s="229"/>
      <c r="N1591" s="230"/>
      <c r="O1591" s="230"/>
      <c r="P1591" s="230"/>
      <c r="Q1591" s="230"/>
      <c r="R1591" s="230"/>
      <c r="S1591" s="230"/>
      <c r="T1591" s="231"/>
      <c r="AT1591" s="232" t="s">
        <v>161</v>
      </c>
      <c r="AU1591" s="232" t="s">
        <v>83</v>
      </c>
      <c r="AV1591" s="14" t="s">
        <v>83</v>
      </c>
      <c r="AW1591" s="14" t="s">
        <v>36</v>
      </c>
      <c r="AX1591" s="14" t="s">
        <v>74</v>
      </c>
      <c r="AY1591" s="232" t="s">
        <v>152</v>
      </c>
    </row>
    <row r="1592" spans="1:65" s="14" customFormat="1">
      <c r="B1592" s="222"/>
      <c r="C1592" s="223"/>
      <c r="D1592" s="213" t="s">
        <v>161</v>
      </c>
      <c r="E1592" s="224" t="s">
        <v>21</v>
      </c>
      <c r="F1592" s="225" t="s">
        <v>2233</v>
      </c>
      <c r="G1592" s="223"/>
      <c r="H1592" s="226">
        <v>1.45</v>
      </c>
      <c r="I1592" s="227"/>
      <c r="J1592" s="223"/>
      <c r="K1592" s="223"/>
      <c r="L1592" s="228"/>
      <c r="M1592" s="229"/>
      <c r="N1592" s="230"/>
      <c r="O1592" s="230"/>
      <c r="P1592" s="230"/>
      <c r="Q1592" s="230"/>
      <c r="R1592" s="230"/>
      <c r="S1592" s="230"/>
      <c r="T1592" s="231"/>
      <c r="AT1592" s="232" t="s">
        <v>161</v>
      </c>
      <c r="AU1592" s="232" t="s">
        <v>83</v>
      </c>
      <c r="AV1592" s="14" t="s">
        <v>83</v>
      </c>
      <c r="AW1592" s="14" t="s">
        <v>36</v>
      </c>
      <c r="AX1592" s="14" t="s">
        <v>74</v>
      </c>
      <c r="AY1592" s="232" t="s">
        <v>152</v>
      </c>
    </row>
    <row r="1593" spans="1:65" s="15" customFormat="1">
      <c r="B1593" s="233"/>
      <c r="C1593" s="234"/>
      <c r="D1593" s="213" t="s">
        <v>161</v>
      </c>
      <c r="E1593" s="235" t="s">
        <v>21</v>
      </c>
      <c r="F1593" s="236" t="s">
        <v>184</v>
      </c>
      <c r="G1593" s="234"/>
      <c r="H1593" s="237">
        <v>43.45</v>
      </c>
      <c r="I1593" s="238"/>
      <c r="J1593" s="234"/>
      <c r="K1593" s="234"/>
      <c r="L1593" s="239"/>
      <c r="M1593" s="240"/>
      <c r="N1593" s="241"/>
      <c r="O1593" s="241"/>
      <c r="P1593" s="241"/>
      <c r="Q1593" s="241"/>
      <c r="R1593" s="241"/>
      <c r="S1593" s="241"/>
      <c r="T1593" s="242"/>
      <c r="AT1593" s="243" t="s">
        <v>161</v>
      </c>
      <c r="AU1593" s="243" t="s">
        <v>83</v>
      </c>
      <c r="AV1593" s="15" t="s">
        <v>159</v>
      </c>
      <c r="AW1593" s="15" t="s">
        <v>36</v>
      </c>
      <c r="AX1593" s="15" t="s">
        <v>81</v>
      </c>
      <c r="AY1593" s="243" t="s">
        <v>152</v>
      </c>
    </row>
    <row r="1594" spans="1:65" s="2" customFormat="1" ht="24" customHeight="1">
      <c r="A1594" s="37"/>
      <c r="B1594" s="38"/>
      <c r="C1594" s="198" t="s">
        <v>2272</v>
      </c>
      <c r="D1594" s="198" t="s">
        <v>154</v>
      </c>
      <c r="E1594" s="199" t="s">
        <v>2273</v>
      </c>
      <c r="F1594" s="200" t="s">
        <v>2274</v>
      </c>
      <c r="G1594" s="201" t="s">
        <v>271</v>
      </c>
      <c r="H1594" s="202">
        <v>4.6500000000000004</v>
      </c>
      <c r="I1594" s="203"/>
      <c r="J1594" s="204">
        <f>ROUND(I1594*H1594,2)</f>
        <v>0</v>
      </c>
      <c r="K1594" s="200" t="s">
        <v>158</v>
      </c>
      <c r="L1594" s="42"/>
      <c r="M1594" s="205" t="s">
        <v>21</v>
      </c>
      <c r="N1594" s="206" t="s">
        <v>45</v>
      </c>
      <c r="O1594" s="68"/>
      <c r="P1594" s="207">
        <f>O1594*H1594</f>
        <v>0</v>
      </c>
      <c r="Q1594" s="207">
        <v>4.0000000000000002E-4</v>
      </c>
      <c r="R1594" s="207">
        <f>Q1594*H1594</f>
        <v>1.8600000000000003E-3</v>
      </c>
      <c r="S1594" s="207">
        <v>0</v>
      </c>
      <c r="T1594" s="208">
        <f>S1594*H1594</f>
        <v>0</v>
      </c>
      <c r="U1594" s="37"/>
      <c r="V1594" s="37"/>
      <c r="W1594" s="37"/>
      <c r="X1594" s="37"/>
      <c r="Y1594" s="37"/>
      <c r="Z1594" s="37"/>
      <c r="AA1594" s="37"/>
      <c r="AB1594" s="37"/>
      <c r="AC1594" s="37"/>
      <c r="AD1594" s="37"/>
      <c r="AE1594" s="37"/>
      <c r="AR1594" s="209" t="s">
        <v>259</v>
      </c>
      <c r="AT1594" s="209" t="s">
        <v>154</v>
      </c>
      <c r="AU1594" s="209" t="s">
        <v>83</v>
      </c>
      <c r="AY1594" s="19" t="s">
        <v>152</v>
      </c>
      <c r="BE1594" s="210">
        <f>IF(N1594="základní",J1594,0)</f>
        <v>0</v>
      </c>
      <c r="BF1594" s="210">
        <f>IF(N1594="snížená",J1594,0)</f>
        <v>0</v>
      </c>
      <c r="BG1594" s="210">
        <f>IF(N1594="zákl. přenesená",J1594,0)</f>
        <v>0</v>
      </c>
      <c r="BH1594" s="210">
        <f>IF(N1594="sníž. přenesená",J1594,0)</f>
        <v>0</v>
      </c>
      <c r="BI1594" s="210">
        <f>IF(N1594="nulová",J1594,0)</f>
        <v>0</v>
      </c>
      <c r="BJ1594" s="19" t="s">
        <v>81</v>
      </c>
      <c r="BK1594" s="210">
        <f>ROUND(I1594*H1594,2)</f>
        <v>0</v>
      </c>
      <c r="BL1594" s="19" t="s">
        <v>259</v>
      </c>
      <c r="BM1594" s="209" t="s">
        <v>2275</v>
      </c>
    </row>
    <row r="1595" spans="1:65" s="13" customFormat="1">
      <c r="B1595" s="211"/>
      <c r="C1595" s="212"/>
      <c r="D1595" s="213" t="s">
        <v>161</v>
      </c>
      <c r="E1595" s="214" t="s">
        <v>21</v>
      </c>
      <c r="F1595" s="215" t="s">
        <v>388</v>
      </c>
      <c r="G1595" s="212"/>
      <c r="H1595" s="214" t="s">
        <v>21</v>
      </c>
      <c r="I1595" s="216"/>
      <c r="J1595" s="212"/>
      <c r="K1595" s="212"/>
      <c r="L1595" s="217"/>
      <c r="M1595" s="218"/>
      <c r="N1595" s="219"/>
      <c r="O1595" s="219"/>
      <c r="P1595" s="219"/>
      <c r="Q1595" s="219"/>
      <c r="R1595" s="219"/>
      <c r="S1595" s="219"/>
      <c r="T1595" s="220"/>
      <c r="AT1595" s="221" t="s">
        <v>161</v>
      </c>
      <c r="AU1595" s="221" t="s">
        <v>83</v>
      </c>
      <c r="AV1595" s="13" t="s">
        <v>81</v>
      </c>
      <c r="AW1595" s="13" t="s">
        <v>36</v>
      </c>
      <c r="AX1595" s="13" t="s">
        <v>74</v>
      </c>
      <c r="AY1595" s="221" t="s">
        <v>152</v>
      </c>
    </row>
    <row r="1596" spans="1:65" s="14" customFormat="1">
      <c r="B1596" s="222"/>
      <c r="C1596" s="223"/>
      <c r="D1596" s="213" t="s">
        <v>161</v>
      </c>
      <c r="E1596" s="224" t="s">
        <v>21</v>
      </c>
      <c r="F1596" s="225" t="s">
        <v>2276</v>
      </c>
      <c r="G1596" s="223"/>
      <c r="H1596" s="226">
        <v>4.6500000000000004</v>
      </c>
      <c r="I1596" s="227"/>
      <c r="J1596" s="223"/>
      <c r="K1596" s="223"/>
      <c r="L1596" s="228"/>
      <c r="M1596" s="229"/>
      <c r="N1596" s="230"/>
      <c r="O1596" s="230"/>
      <c r="P1596" s="230"/>
      <c r="Q1596" s="230"/>
      <c r="R1596" s="230"/>
      <c r="S1596" s="230"/>
      <c r="T1596" s="231"/>
      <c r="AT1596" s="232" t="s">
        <v>161</v>
      </c>
      <c r="AU1596" s="232" t="s">
        <v>83</v>
      </c>
      <c r="AV1596" s="14" t="s">
        <v>83</v>
      </c>
      <c r="AW1596" s="14" t="s">
        <v>36</v>
      </c>
      <c r="AX1596" s="14" t="s">
        <v>81</v>
      </c>
      <c r="AY1596" s="232" t="s">
        <v>152</v>
      </c>
    </row>
    <row r="1597" spans="1:65" s="2" customFormat="1" ht="24" customHeight="1">
      <c r="A1597" s="37"/>
      <c r="B1597" s="38"/>
      <c r="C1597" s="198" t="s">
        <v>2277</v>
      </c>
      <c r="D1597" s="198" t="s">
        <v>154</v>
      </c>
      <c r="E1597" s="199" t="s">
        <v>2278</v>
      </c>
      <c r="F1597" s="200" t="s">
        <v>2279</v>
      </c>
      <c r="G1597" s="201" t="s">
        <v>271</v>
      </c>
      <c r="H1597" s="202">
        <v>11</v>
      </c>
      <c r="I1597" s="203"/>
      <c r="J1597" s="204">
        <f>ROUND(I1597*H1597,2)</f>
        <v>0</v>
      </c>
      <c r="K1597" s="200" t="s">
        <v>272</v>
      </c>
      <c r="L1597" s="42"/>
      <c r="M1597" s="205" t="s">
        <v>21</v>
      </c>
      <c r="N1597" s="206" t="s">
        <v>45</v>
      </c>
      <c r="O1597" s="68"/>
      <c r="P1597" s="207">
        <f>O1597*H1597</f>
        <v>0</v>
      </c>
      <c r="Q1597" s="207">
        <v>0</v>
      </c>
      <c r="R1597" s="207">
        <f>Q1597*H1597</f>
        <v>0</v>
      </c>
      <c r="S1597" s="207">
        <v>0</v>
      </c>
      <c r="T1597" s="208">
        <f>S1597*H1597</f>
        <v>0</v>
      </c>
      <c r="U1597" s="37"/>
      <c r="V1597" s="37"/>
      <c r="W1597" s="37"/>
      <c r="X1597" s="37"/>
      <c r="Y1597" s="37"/>
      <c r="Z1597" s="37"/>
      <c r="AA1597" s="37"/>
      <c r="AB1597" s="37"/>
      <c r="AC1597" s="37"/>
      <c r="AD1597" s="37"/>
      <c r="AE1597" s="37"/>
      <c r="AR1597" s="209" t="s">
        <v>259</v>
      </c>
      <c r="AT1597" s="209" t="s">
        <v>154</v>
      </c>
      <c r="AU1597" s="209" t="s">
        <v>83</v>
      </c>
      <c r="AY1597" s="19" t="s">
        <v>152</v>
      </c>
      <c r="BE1597" s="210">
        <f>IF(N1597="základní",J1597,0)</f>
        <v>0</v>
      </c>
      <c r="BF1597" s="210">
        <f>IF(N1597="snížená",J1597,0)</f>
        <v>0</v>
      </c>
      <c r="BG1597" s="210">
        <f>IF(N1597="zákl. přenesená",J1597,0)</f>
        <v>0</v>
      </c>
      <c r="BH1597" s="210">
        <f>IF(N1597="sníž. přenesená",J1597,0)</f>
        <v>0</v>
      </c>
      <c r="BI1597" s="210">
        <f>IF(N1597="nulová",J1597,0)</f>
        <v>0</v>
      </c>
      <c r="BJ1597" s="19" t="s">
        <v>81</v>
      </c>
      <c r="BK1597" s="210">
        <f>ROUND(I1597*H1597,2)</f>
        <v>0</v>
      </c>
      <c r="BL1597" s="19" t="s">
        <v>259</v>
      </c>
      <c r="BM1597" s="209" t="s">
        <v>2280</v>
      </c>
    </row>
    <row r="1598" spans="1:65" s="13" customFormat="1">
      <c r="B1598" s="211"/>
      <c r="C1598" s="212"/>
      <c r="D1598" s="213" t="s">
        <v>161</v>
      </c>
      <c r="E1598" s="214" t="s">
        <v>21</v>
      </c>
      <c r="F1598" s="215" t="s">
        <v>1879</v>
      </c>
      <c r="G1598" s="212"/>
      <c r="H1598" s="214" t="s">
        <v>21</v>
      </c>
      <c r="I1598" s="216"/>
      <c r="J1598" s="212"/>
      <c r="K1598" s="212"/>
      <c r="L1598" s="217"/>
      <c r="M1598" s="218"/>
      <c r="N1598" s="219"/>
      <c r="O1598" s="219"/>
      <c r="P1598" s="219"/>
      <c r="Q1598" s="219"/>
      <c r="R1598" s="219"/>
      <c r="S1598" s="219"/>
      <c r="T1598" s="220"/>
      <c r="AT1598" s="221" t="s">
        <v>161</v>
      </c>
      <c r="AU1598" s="221" t="s">
        <v>83</v>
      </c>
      <c r="AV1598" s="13" t="s">
        <v>81</v>
      </c>
      <c r="AW1598" s="13" t="s">
        <v>36</v>
      </c>
      <c r="AX1598" s="13" t="s">
        <v>74</v>
      </c>
      <c r="AY1598" s="221" t="s">
        <v>152</v>
      </c>
    </row>
    <row r="1599" spans="1:65" s="14" customFormat="1">
      <c r="B1599" s="222"/>
      <c r="C1599" s="223"/>
      <c r="D1599" s="213" t="s">
        <v>161</v>
      </c>
      <c r="E1599" s="224" t="s">
        <v>21</v>
      </c>
      <c r="F1599" s="225" t="s">
        <v>2281</v>
      </c>
      <c r="G1599" s="223"/>
      <c r="H1599" s="226">
        <v>11</v>
      </c>
      <c r="I1599" s="227"/>
      <c r="J1599" s="223"/>
      <c r="K1599" s="223"/>
      <c r="L1599" s="228"/>
      <c r="M1599" s="229"/>
      <c r="N1599" s="230"/>
      <c r="O1599" s="230"/>
      <c r="P1599" s="230"/>
      <c r="Q1599" s="230"/>
      <c r="R1599" s="230"/>
      <c r="S1599" s="230"/>
      <c r="T1599" s="231"/>
      <c r="AT1599" s="232" t="s">
        <v>161</v>
      </c>
      <c r="AU1599" s="232" t="s">
        <v>83</v>
      </c>
      <c r="AV1599" s="14" t="s">
        <v>83</v>
      </c>
      <c r="AW1599" s="14" t="s">
        <v>36</v>
      </c>
      <c r="AX1599" s="14" t="s">
        <v>81</v>
      </c>
      <c r="AY1599" s="232" t="s">
        <v>152</v>
      </c>
    </row>
    <row r="1600" spans="1:65" s="2" customFormat="1" ht="36" customHeight="1">
      <c r="A1600" s="37"/>
      <c r="B1600" s="38"/>
      <c r="C1600" s="198" t="s">
        <v>2282</v>
      </c>
      <c r="D1600" s="198" t="s">
        <v>154</v>
      </c>
      <c r="E1600" s="199" t="s">
        <v>2283</v>
      </c>
      <c r="F1600" s="200" t="s">
        <v>2284</v>
      </c>
      <c r="G1600" s="201" t="s">
        <v>1084</v>
      </c>
      <c r="H1600" s="265"/>
      <c r="I1600" s="203"/>
      <c r="J1600" s="204">
        <f>ROUND(I1600*H1600,2)</f>
        <v>0</v>
      </c>
      <c r="K1600" s="200" t="s">
        <v>158</v>
      </c>
      <c r="L1600" s="42"/>
      <c r="M1600" s="205" t="s">
        <v>21</v>
      </c>
      <c r="N1600" s="206" t="s">
        <v>45</v>
      </c>
      <c r="O1600" s="68"/>
      <c r="P1600" s="207">
        <f>O1600*H1600</f>
        <v>0</v>
      </c>
      <c r="Q1600" s="207">
        <v>0</v>
      </c>
      <c r="R1600" s="207">
        <f>Q1600*H1600</f>
        <v>0</v>
      </c>
      <c r="S1600" s="207">
        <v>0</v>
      </c>
      <c r="T1600" s="208">
        <f>S1600*H1600</f>
        <v>0</v>
      </c>
      <c r="U1600" s="37"/>
      <c r="V1600" s="37"/>
      <c r="W1600" s="37"/>
      <c r="X1600" s="37"/>
      <c r="Y1600" s="37"/>
      <c r="Z1600" s="37"/>
      <c r="AA1600" s="37"/>
      <c r="AB1600" s="37"/>
      <c r="AC1600" s="37"/>
      <c r="AD1600" s="37"/>
      <c r="AE1600" s="37"/>
      <c r="AR1600" s="209" t="s">
        <v>259</v>
      </c>
      <c r="AT1600" s="209" t="s">
        <v>154</v>
      </c>
      <c r="AU1600" s="209" t="s">
        <v>83</v>
      </c>
      <c r="AY1600" s="19" t="s">
        <v>152</v>
      </c>
      <c r="BE1600" s="210">
        <f>IF(N1600="základní",J1600,0)</f>
        <v>0</v>
      </c>
      <c r="BF1600" s="210">
        <f>IF(N1600="snížená",J1600,0)</f>
        <v>0</v>
      </c>
      <c r="BG1600" s="210">
        <f>IF(N1600="zákl. přenesená",J1600,0)</f>
        <v>0</v>
      </c>
      <c r="BH1600" s="210">
        <f>IF(N1600="sníž. přenesená",J1600,0)</f>
        <v>0</v>
      </c>
      <c r="BI1600" s="210">
        <f>IF(N1600="nulová",J1600,0)</f>
        <v>0</v>
      </c>
      <c r="BJ1600" s="19" t="s">
        <v>81</v>
      </c>
      <c r="BK1600" s="210">
        <f>ROUND(I1600*H1600,2)</f>
        <v>0</v>
      </c>
      <c r="BL1600" s="19" t="s">
        <v>259</v>
      </c>
      <c r="BM1600" s="209" t="s">
        <v>2285</v>
      </c>
    </row>
    <row r="1601" spans="1:65" s="12" customFormat="1" ht="22.9" customHeight="1">
      <c r="B1601" s="182"/>
      <c r="C1601" s="183"/>
      <c r="D1601" s="184" t="s">
        <v>73</v>
      </c>
      <c r="E1601" s="196" t="s">
        <v>2286</v>
      </c>
      <c r="F1601" s="196" t="s">
        <v>2287</v>
      </c>
      <c r="G1601" s="183"/>
      <c r="H1601" s="183"/>
      <c r="I1601" s="186"/>
      <c r="J1601" s="197">
        <f>BK1601</f>
        <v>0</v>
      </c>
      <c r="K1601" s="183"/>
      <c r="L1601" s="188"/>
      <c r="M1601" s="189"/>
      <c r="N1601" s="190"/>
      <c r="O1601" s="190"/>
      <c r="P1601" s="191">
        <f>SUM(P1602:P1639)</f>
        <v>0</v>
      </c>
      <c r="Q1601" s="190"/>
      <c r="R1601" s="191">
        <f>SUM(R1602:R1639)</f>
        <v>0.34244590000000003</v>
      </c>
      <c r="S1601" s="190"/>
      <c r="T1601" s="192">
        <f>SUM(T1602:T1639)</f>
        <v>0</v>
      </c>
      <c r="AR1601" s="193" t="s">
        <v>83</v>
      </c>
      <c r="AT1601" s="194" t="s">
        <v>73</v>
      </c>
      <c r="AU1601" s="194" t="s">
        <v>81</v>
      </c>
      <c r="AY1601" s="193" t="s">
        <v>152</v>
      </c>
      <c r="BK1601" s="195">
        <f>SUM(BK1602:BK1639)</f>
        <v>0</v>
      </c>
    </row>
    <row r="1602" spans="1:65" s="2" customFormat="1" ht="24" customHeight="1">
      <c r="A1602" s="37"/>
      <c r="B1602" s="38"/>
      <c r="C1602" s="198" t="s">
        <v>2288</v>
      </c>
      <c r="D1602" s="198" t="s">
        <v>154</v>
      </c>
      <c r="E1602" s="199" t="s">
        <v>2289</v>
      </c>
      <c r="F1602" s="200" t="s">
        <v>2290</v>
      </c>
      <c r="G1602" s="201" t="s">
        <v>219</v>
      </c>
      <c r="H1602" s="202">
        <v>41.045999999999999</v>
      </c>
      <c r="I1602" s="203"/>
      <c r="J1602" s="204">
        <f>ROUND(I1602*H1602,2)</f>
        <v>0</v>
      </c>
      <c r="K1602" s="200" t="s">
        <v>158</v>
      </c>
      <c r="L1602" s="42"/>
      <c r="M1602" s="205" t="s">
        <v>21</v>
      </c>
      <c r="N1602" s="206" t="s">
        <v>45</v>
      </c>
      <c r="O1602" s="68"/>
      <c r="P1602" s="207">
        <f>O1602*H1602</f>
        <v>0</v>
      </c>
      <c r="Q1602" s="207">
        <v>6.9999999999999994E-5</v>
      </c>
      <c r="R1602" s="207">
        <f>Q1602*H1602</f>
        <v>2.8732199999999997E-3</v>
      </c>
      <c r="S1602" s="207">
        <v>0</v>
      </c>
      <c r="T1602" s="208">
        <f>S1602*H1602</f>
        <v>0</v>
      </c>
      <c r="U1602" s="37"/>
      <c r="V1602" s="37"/>
      <c r="W1602" s="37"/>
      <c r="X1602" s="37"/>
      <c r="Y1602" s="37"/>
      <c r="Z1602" s="37"/>
      <c r="AA1602" s="37"/>
      <c r="AB1602" s="37"/>
      <c r="AC1602" s="37"/>
      <c r="AD1602" s="37"/>
      <c r="AE1602" s="37"/>
      <c r="AR1602" s="209" t="s">
        <v>259</v>
      </c>
      <c r="AT1602" s="209" t="s">
        <v>154</v>
      </c>
      <c r="AU1602" s="209" t="s">
        <v>83</v>
      </c>
      <c r="AY1602" s="19" t="s">
        <v>152</v>
      </c>
      <c r="BE1602" s="210">
        <f>IF(N1602="základní",J1602,0)</f>
        <v>0</v>
      </c>
      <c r="BF1602" s="210">
        <f>IF(N1602="snížená",J1602,0)</f>
        <v>0</v>
      </c>
      <c r="BG1602" s="210">
        <f>IF(N1602="zákl. přenesená",J1602,0)</f>
        <v>0</v>
      </c>
      <c r="BH1602" s="210">
        <f>IF(N1602="sníž. přenesená",J1602,0)</f>
        <v>0</v>
      </c>
      <c r="BI1602" s="210">
        <f>IF(N1602="nulová",J1602,0)</f>
        <v>0</v>
      </c>
      <c r="BJ1602" s="19" t="s">
        <v>81</v>
      </c>
      <c r="BK1602" s="210">
        <f>ROUND(I1602*H1602,2)</f>
        <v>0</v>
      </c>
      <c r="BL1602" s="19" t="s">
        <v>259</v>
      </c>
      <c r="BM1602" s="209" t="s">
        <v>2291</v>
      </c>
    </row>
    <row r="1603" spans="1:65" s="13" customFormat="1">
      <c r="B1603" s="211"/>
      <c r="C1603" s="212"/>
      <c r="D1603" s="213" t="s">
        <v>161</v>
      </c>
      <c r="E1603" s="214" t="s">
        <v>21</v>
      </c>
      <c r="F1603" s="215" t="s">
        <v>341</v>
      </c>
      <c r="G1603" s="212"/>
      <c r="H1603" s="214" t="s">
        <v>21</v>
      </c>
      <c r="I1603" s="216"/>
      <c r="J1603" s="212"/>
      <c r="K1603" s="212"/>
      <c r="L1603" s="217"/>
      <c r="M1603" s="218"/>
      <c r="N1603" s="219"/>
      <c r="O1603" s="219"/>
      <c r="P1603" s="219"/>
      <c r="Q1603" s="219"/>
      <c r="R1603" s="219"/>
      <c r="S1603" s="219"/>
      <c r="T1603" s="220"/>
      <c r="AT1603" s="221" t="s">
        <v>161</v>
      </c>
      <c r="AU1603" s="221" t="s">
        <v>83</v>
      </c>
      <c r="AV1603" s="13" t="s">
        <v>81</v>
      </c>
      <c r="AW1603" s="13" t="s">
        <v>36</v>
      </c>
      <c r="AX1603" s="13" t="s">
        <v>74</v>
      </c>
      <c r="AY1603" s="221" t="s">
        <v>152</v>
      </c>
    </row>
    <row r="1604" spans="1:65" s="14" customFormat="1">
      <c r="B1604" s="222"/>
      <c r="C1604" s="223"/>
      <c r="D1604" s="213" t="s">
        <v>161</v>
      </c>
      <c r="E1604" s="224" t="s">
        <v>21</v>
      </c>
      <c r="F1604" s="225" t="s">
        <v>2292</v>
      </c>
      <c r="G1604" s="223"/>
      <c r="H1604" s="226">
        <v>33.542999999999999</v>
      </c>
      <c r="I1604" s="227"/>
      <c r="J1604" s="223"/>
      <c r="K1604" s="223"/>
      <c r="L1604" s="228"/>
      <c r="M1604" s="229"/>
      <c r="N1604" s="230"/>
      <c r="O1604" s="230"/>
      <c r="P1604" s="230"/>
      <c r="Q1604" s="230"/>
      <c r="R1604" s="230"/>
      <c r="S1604" s="230"/>
      <c r="T1604" s="231"/>
      <c r="AT1604" s="232" t="s">
        <v>161</v>
      </c>
      <c r="AU1604" s="232" t="s">
        <v>83</v>
      </c>
      <c r="AV1604" s="14" t="s">
        <v>83</v>
      </c>
      <c r="AW1604" s="14" t="s">
        <v>36</v>
      </c>
      <c r="AX1604" s="14" t="s">
        <v>74</v>
      </c>
      <c r="AY1604" s="232" t="s">
        <v>152</v>
      </c>
    </row>
    <row r="1605" spans="1:65" s="14" customFormat="1">
      <c r="B1605" s="222"/>
      <c r="C1605" s="223"/>
      <c r="D1605" s="213" t="s">
        <v>161</v>
      </c>
      <c r="E1605" s="224" t="s">
        <v>21</v>
      </c>
      <c r="F1605" s="225" t="s">
        <v>2293</v>
      </c>
      <c r="G1605" s="223"/>
      <c r="H1605" s="226">
        <v>7.5030000000000001</v>
      </c>
      <c r="I1605" s="227"/>
      <c r="J1605" s="223"/>
      <c r="K1605" s="223"/>
      <c r="L1605" s="228"/>
      <c r="M1605" s="229"/>
      <c r="N1605" s="230"/>
      <c r="O1605" s="230"/>
      <c r="P1605" s="230"/>
      <c r="Q1605" s="230"/>
      <c r="R1605" s="230"/>
      <c r="S1605" s="230"/>
      <c r="T1605" s="231"/>
      <c r="AT1605" s="232" t="s">
        <v>161</v>
      </c>
      <c r="AU1605" s="232" t="s">
        <v>83</v>
      </c>
      <c r="AV1605" s="14" t="s">
        <v>83</v>
      </c>
      <c r="AW1605" s="14" t="s">
        <v>36</v>
      </c>
      <c r="AX1605" s="14" t="s">
        <v>74</v>
      </c>
      <c r="AY1605" s="232" t="s">
        <v>152</v>
      </c>
    </row>
    <row r="1606" spans="1:65" s="15" customFormat="1">
      <c r="B1606" s="233"/>
      <c r="C1606" s="234"/>
      <c r="D1606" s="213" t="s">
        <v>161</v>
      </c>
      <c r="E1606" s="235" t="s">
        <v>21</v>
      </c>
      <c r="F1606" s="236" t="s">
        <v>184</v>
      </c>
      <c r="G1606" s="234"/>
      <c r="H1606" s="237">
        <v>41.045999999999999</v>
      </c>
      <c r="I1606" s="238"/>
      <c r="J1606" s="234"/>
      <c r="K1606" s="234"/>
      <c r="L1606" s="239"/>
      <c r="M1606" s="240"/>
      <c r="N1606" s="241"/>
      <c r="O1606" s="241"/>
      <c r="P1606" s="241"/>
      <c r="Q1606" s="241"/>
      <c r="R1606" s="241"/>
      <c r="S1606" s="241"/>
      <c r="T1606" s="242"/>
      <c r="AT1606" s="243" t="s">
        <v>161</v>
      </c>
      <c r="AU1606" s="243" t="s">
        <v>83</v>
      </c>
      <c r="AV1606" s="15" t="s">
        <v>159</v>
      </c>
      <c r="AW1606" s="15" t="s">
        <v>36</v>
      </c>
      <c r="AX1606" s="15" t="s">
        <v>81</v>
      </c>
      <c r="AY1606" s="243" t="s">
        <v>152</v>
      </c>
    </row>
    <row r="1607" spans="1:65" s="2" customFormat="1" ht="24" customHeight="1">
      <c r="A1607" s="37"/>
      <c r="B1607" s="38"/>
      <c r="C1607" s="198" t="s">
        <v>2294</v>
      </c>
      <c r="D1607" s="198" t="s">
        <v>154</v>
      </c>
      <c r="E1607" s="199" t="s">
        <v>2295</v>
      </c>
      <c r="F1607" s="200" t="s">
        <v>2296</v>
      </c>
      <c r="G1607" s="201" t="s">
        <v>219</v>
      </c>
      <c r="H1607" s="202">
        <v>36.5</v>
      </c>
      <c r="I1607" s="203"/>
      <c r="J1607" s="204">
        <f>ROUND(I1607*H1607,2)</f>
        <v>0</v>
      </c>
      <c r="K1607" s="200" t="s">
        <v>158</v>
      </c>
      <c r="L1607" s="42"/>
      <c r="M1607" s="205" t="s">
        <v>21</v>
      </c>
      <c r="N1607" s="206" t="s">
        <v>45</v>
      </c>
      <c r="O1607" s="68"/>
      <c r="P1607" s="207">
        <f>O1607*H1607</f>
        <v>0</v>
      </c>
      <c r="Q1607" s="207">
        <v>4.5500000000000002E-3</v>
      </c>
      <c r="R1607" s="207">
        <f>Q1607*H1607</f>
        <v>0.166075</v>
      </c>
      <c r="S1607" s="207">
        <v>0</v>
      </c>
      <c r="T1607" s="208">
        <f>S1607*H1607</f>
        <v>0</v>
      </c>
      <c r="U1607" s="37"/>
      <c r="V1607" s="37"/>
      <c r="W1607" s="37"/>
      <c r="X1607" s="37"/>
      <c r="Y1607" s="37"/>
      <c r="Z1607" s="37"/>
      <c r="AA1607" s="37"/>
      <c r="AB1607" s="37"/>
      <c r="AC1607" s="37"/>
      <c r="AD1607" s="37"/>
      <c r="AE1607" s="37"/>
      <c r="AR1607" s="209" t="s">
        <v>259</v>
      </c>
      <c r="AT1607" s="209" t="s">
        <v>154</v>
      </c>
      <c r="AU1607" s="209" t="s">
        <v>83</v>
      </c>
      <c r="AY1607" s="19" t="s">
        <v>152</v>
      </c>
      <c r="BE1607" s="210">
        <f>IF(N1607="základní",J1607,0)</f>
        <v>0</v>
      </c>
      <c r="BF1607" s="210">
        <f>IF(N1607="snížená",J1607,0)</f>
        <v>0</v>
      </c>
      <c r="BG1607" s="210">
        <f>IF(N1607="zákl. přenesená",J1607,0)</f>
        <v>0</v>
      </c>
      <c r="BH1607" s="210">
        <f>IF(N1607="sníž. přenesená",J1607,0)</f>
        <v>0</v>
      </c>
      <c r="BI1607" s="210">
        <f>IF(N1607="nulová",J1607,0)</f>
        <v>0</v>
      </c>
      <c r="BJ1607" s="19" t="s">
        <v>81</v>
      </c>
      <c r="BK1607" s="210">
        <f>ROUND(I1607*H1607,2)</f>
        <v>0</v>
      </c>
      <c r="BL1607" s="19" t="s">
        <v>259</v>
      </c>
      <c r="BM1607" s="209" t="s">
        <v>2297</v>
      </c>
    </row>
    <row r="1608" spans="1:65" s="13" customFormat="1">
      <c r="B1608" s="211"/>
      <c r="C1608" s="212"/>
      <c r="D1608" s="213" t="s">
        <v>161</v>
      </c>
      <c r="E1608" s="214" t="s">
        <v>21</v>
      </c>
      <c r="F1608" s="215" t="s">
        <v>341</v>
      </c>
      <c r="G1608" s="212"/>
      <c r="H1608" s="214" t="s">
        <v>21</v>
      </c>
      <c r="I1608" s="216"/>
      <c r="J1608" s="212"/>
      <c r="K1608" s="212"/>
      <c r="L1608" s="217"/>
      <c r="M1608" s="218"/>
      <c r="N1608" s="219"/>
      <c r="O1608" s="219"/>
      <c r="P1608" s="219"/>
      <c r="Q1608" s="219"/>
      <c r="R1608" s="219"/>
      <c r="S1608" s="219"/>
      <c r="T1608" s="220"/>
      <c r="AT1608" s="221" t="s">
        <v>161</v>
      </c>
      <c r="AU1608" s="221" t="s">
        <v>83</v>
      </c>
      <c r="AV1608" s="13" t="s">
        <v>81</v>
      </c>
      <c r="AW1608" s="13" t="s">
        <v>36</v>
      </c>
      <c r="AX1608" s="13" t="s">
        <v>74</v>
      </c>
      <c r="AY1608" s="221" t="s">
        <v>152</v>
      </c>
    </row>
    <row r="1609" spans="1:65" s="14" customFormat="1">
      <c r="B1609" s="222"/>
      <c r="C1609" s="223"/>
      <c r="D1609" s="213" t="s">
        <v>161</v>
      </c>
      <c r="E1609" s="224" t="s">
        <v>21</v>
      </c>
      <c r="F1609" s="225" t="s">
        <v>2298</v>
      </c>
      <c r="G1609" s="223"/>
      <c r="H1609" s="226">
        <v>30.4</v>
      </c>
      <c r="I1609" s="227"/>
      <c r="J1609" s="223"/>
      <c r="K1609" s="223"/>
      <c r="L1609" s="228"/>
      <c r="M1609" s="229"/>
      <c r="N1609" s="230"/>
      <c r="O1609" s="230"/>
      <c r="P1609" s="230"/>
      <c r="Q1609" s="230"/>
      <c r="R1609" s="230"/>
      <c r="S1609" s="230"/>
      <c r="T1609" s="231"/>
      <c r="AT1609" s="232" t="s">
        <v>161</v>
      </c>
      <c r="AU1609" s="232" t="s">
        <v>83</v>
      </c>
      <c r="AV1609" s="14" t="s">
        <v>83</v>
      </c>
      <c r="AW1609" s="14" t="s">
        <v>36</v>
      </c>
      <c r="AX1609" s="14" t="s">
        <v>74</v>
      </c>
      <c r="AY1609" s="232" t="s">
        <v>152</v>
      </c>
    </row>
    <row r="1610" spans="1:65" s="14" customFormat="1">
      <c r="B1610" s="222"/>
      <c r="C1610" s="223"/>
      <c r="D1610" s="213" t="s">
        <v>161</v>
      </c>
      <c r="E1610" s="224" t="s">
        <v>21</v>
      </c>
      <c r="F1610" s="225" t="s">
        <v>2299</v>
      </c>
      <c r="G1610" s="223"/>
      <c r="H1610" s="226">
        <v>6.1</v>
      </c>
      <c r="I1610" s="227"/>
      <c r="J1610" s="223"/>
      <c r="K1610" s="223"/>
      <c r="L1610" s="228"/>
      <c r="M1610" s="229"/>
      <c r="N1610" s="230"/>
      <c r="O1610" s="230"/>
      <c r="P1610" s="230"/>
      <c r="Q1610" s="230"/>
      <c r="R1610" s="230"/>
      <c r="S1610" s="230"/>
      <c r="T1610" s="231"/>
      <c r="AT1610" s="232" t="s">
        <v>161</v>
      </c>
      <c r="AU1610" s="232" t="s">
        <v>83</v>
      </c>
      <c r="AV1610" s="14" t="s">
        <v>83</v>
      </c>
      <c r="AW1610" s="14" t="s">
        <v>36</v>
      </c>
      <c r="AX1610" s="14" t="s">
        <v>74</v>
      </c>
      <c r="AY1610" s="232" t="s">
        <v>152</v>
      </c>
    </row>
    <row r="1611" spans="1:65" s="15" customFormat="1">
      <c r="B1611" s="233"/>
      <c r="C1611" s="234"/>
      <c r="D1611" s="213" t="s">
        <v>161</v>
      </c>
      <c r="E1611" s="235" t="s">
        <v>21</v>
      </c>
      <c r="F1611" s="236" t="s">
        <v>184</v>
      </c>
      <c r="G1611" s="234"/>
      <c r="H1611" s="237">
        <v>36.5</v>
      </c>
      <c r="I1611" s="238"/>
      <c r="J1611" s="234"/>
      <c r="K1611" s="234"/>
      <c r="L1611" s="239"/>
      <c r="M1611" s="240"/>
      <c r="N1611" s="241"/>
      <c r="O1611" s="241"/>
      <c r="P1611" s="241"/>
      <c r="Q1611" s="241"/>
      <c r="R1611" s="241"/>
      <c r="S1611" s="241"/>
      <c r="T1611" s="242"/>
      <c r="AT1611" s="243" t="s">
        <v>161</v>
      </c>
      <c r="AU1611" s="243" t="s">
        <v>83</v>
      </c>
      <c r="AV1611" s="15" t="s">
        <v>159</v>
      </c>
      <c r="AW1611" s="15" t="s">
        <v>36</v>
      </c>
      <c r="AX1611" s="15" t="s">
        <v>81</v>
      </c>
      <c r="AY1611" s="243" t="s">
        <v>152</v>
      </c>
    </row>
    <row r="1612" spans="1:65" s="2" customFormat="1" ht="24" customHeight="1">
      <c r="A1612" s="37"/>
      <c r="B1612" s="38"/>
      <c r="C1612" s="198" t="s">
        <v>2300</v>
      </c>
      <c r="D1612" s="198" t="s">
        <v>154</v>
      </c>
      <c r="E1612" s="199" t="s">
        <v>2301</v>
      </c>
      <c r="F1612" s="200" t="s">
        <v>2302</v>
      </c>
      <c r="G1612" s="201" t="s">
        <v>219</v>
      </c>
      <c r="H1612" s="202">
        <v>41.045999999999999</v>
      </c>
      <c r="I1612" s="203"/>
      <c r="J1612" s="204">
        <f>ROUND(I1612*H1612,2)</f>
        <v>0</v>
      </c>
      <c r="K1612" s="200" t="s">
        <v>272</v>
      </c>
      <c r="L1612" s="42"/>
      <c r="M1612" s="205" t="s">
        <v>21</v>
      </c>
      <c r="N1612" s="206" t="s">
        <v>45</v>
      </c>
      <c r="O1612" s="68"/>
      <c r="P1612" s="207">
        <f>O1612*H1612</f>
        <v>0</v>
      </c>
      <c r="Q1612" s="207">
        <v>2.9999999999999997E-4</v>
      </c>
      <c r="R1612" s="207">
        <f>Q1612*H1612</f>
        <v>1.2313799999999998E-2</v>
      </c>
      <c r="S1612" s="207">
        <v>0</v>
      </c>
      <c r="T1612" s="208">
        <f>S1612*H1612</f>
        <v>0</v>
      </c>
      <c r="U1612" s="37"/>
      <c r="V1612" s="37"/>
      <c r="W1612" s="37"/>
      <c r="X1612" s="37"/>
      <c r="Y1612" s="37"/>
      <c r="Z1612" s="37"/>
      <c r="AA1612" s="37"/>
      <c r="AB1612" s="37"/>
      <c r="AC1612" s="37"/>
      <c r="AD1612" s="37"/>
      <c r="AE1612" s="37"/>
      <c r="AR1612" s="209" t="s">
        <v>259</v>
      </c>
      <c r="AT1612" s="209" t="s">
        <v>154</v>
      </c>
      <c r="AU1612" s="209" t="s">
        <v>83</v>
      </c>
      <c r="AY1612" s="19" t="s">
        <v>152</v>
      </c>
      <c r="BE1612" s="210">
        <f>IF(N1612="základní",J1612,0)</f>
        <v>0</v>
      </c>
      <c r="BF1612" s="210">
        <f>IF(N1612="snížená",J1612,0)</f>
        <v>0</v>
      </c>
      <c r="BG1612" s="210">
        <f>IF(N1612="zákl. přenesená",J1612,0)</f>
        <v>0</v>
      </c>
      <c r="BH1612" s="210">
        <f>IF(N1612="sníž. přenesená",J1612,0)</f>
        <v>0</v>
      </c>
      <c r="BI1612" s="210">
        <f>IF(N1612="nulová",J1612,0)</f>
        <v>0</v>
      </c>
      <c r="BJ1612" s="19" t="s">
        <v>81</v>
      </c>
      <c r="BK1612" s="210">
        <f>ROUND(I1612*H1612,2)</f>
        <v>0</v>
      </c>
      <c r="BL1612" s="19" t="s">
        <v>259</v>
      </c>
      <c r="BM1612" s="209" t="s">
        <v>2303</v>
      </c>
    </row>
    <row r="1613" spans="1:65" s="13" customFormat="1">
      <c r="B1613" s="211"/>
      <c r="C1613" s="212"/>
      <c r="D1613" s="213" t="s">
        <v>161</v>
      </c>
      <c r="E1613" s="214" t="s">
        <v>21</v>
      </c>
      <c r="F1613" s="215" t="s">
        <v>341</v>
      </c>
      <c r="G1613" s="212"/>
      <c r="H1613" s="214" t="s">
        <v>21</v>
      </c>
      <c r="I1613" s="216"/>
      <c r="J1613" s="212"/>
      <c r="K1613" s="212"/>
      <c r="L1613" s="217"/>
      <c r="M1613" s="218"/>
      <c r="N1613" s="219"/>
      <c r="O1613" s="219"/>
      <c r="P1613" s="219"/>
      <c r="Q1613" s="219"/>
      <c r="R1613" s="219"/>
      <c r="S1613" s="219"/>
      <c r="T1613" s="220"/>
      <c r="AT1613" s="221" t="s">
        <v>161</v>
      </c>
      <c r="AU1613" s="221" t="s">
        <v>83</v>
      </c>
      <c r="AV1613" s="13" t="s">
        <v>81</v>
      </c>
      <c r="AW1613" s="13" t="s">
        <v>36</v>
      </c>
      <c r="AX1613" s="13" t="s">
        <v>74</v>
      </c>
      <c r="AY1613" s="221" t="s">
        <v>152</v>
      </c>
    </row>
    <row r="1614" spans="1:65" s="14" customFormat="1">
      <c r="B1614" s="222"/>
      <c r="C1614" s="223"/>
      <c r="D1614" s="213" t="s">
        <v>161</v>
      </c>
      <c r="E1614" s="224" t="s">
        <v>21</v>
      </c>
      <c r="F1614" s="225" t="s">
        <v>2292</v>
      </c>
      <c r="G1614" s="223"/>
      <c r="H1614" s="226">
        <v>33.542999999999999</v>
      </c>
      <c r="I1614" s="227"/>
      <c r="J1614" s="223"/>
      <c r="K1614" s="223"/>
      <c r="L1614" s="228"/>
      <c r="M1614" s="229"/>
      <c r="N1614" s="230"/>
      <c r="O1614" s="230"/>
      <c r="P1614" s="230"/>
      <c r="Q1614" s="230"/>
      <c r="R1614" s="230"/>
      <c r="S1614" s="230"/>
      <c r="T1614" s="231"/>
      <c r="AT1614" s="232" t="s">
        <v>161</v>
      </c>
      <c r="AU1614" s="232" t="s">
        <v>83</v>
      </c>
      <c r="AV1614" s="14" t="s">
        <v>83</v>
      </c>
      <c r="AW1614" s="14" t="s">
        <v>36</v>
      </c>
      <c r="AX1614" s="14" t="s">
        <v>74</v>
      </c>
      <c r="AY1614" s="232" t="s">
        <v>152</v>
      </c>
    </row>
    <row r="1615" spans="1:65" s="14" customFormat="1">
      <c r="B1615" s="222"/>
      <c r="C1615" s="223"/>
      <c r="D1615" s="213" t="s">
        <v>161</v>
      </c>
      <c r="E1615" s="224" t="s">
        <v>21</v>
      </c>
      <c r="F1615" s="225" t="s">
        <v>2293</v>
      </c>
      <c r="G1615" s="223"/>
      <c r="H1615" s="226">
        <v>7.5030000000000001</v>
      </c>
      <c r="I1615" s="227"/>
      <c r="J1615" s="223"/>
      <c r="K1615" s="223"/>
      <c r="L1615" s="228"/>
      <c r="M1615" s="229"/>
      <c r="N1615" s="230"/>
      <c r="O1615" s="230"/>
      <c r="P1615" s="230"/>
      <c r="Q1615" s="230"/>
      <c r="R1615" s="230"/>
      <c r="S1615" s="230"/>
      <c r="T1615" s="231"/>
      <c r="AT1615" s="232" t="s">
        <v>161</v>
      </c>
      <c r="AU1615" s="232" t="s">
        <v>83</v>
      </c>
      <c r="AV1615" s="14" t="s">
        <v>83</v>
      </c>
      <c r="AW1615" s="14" t="s">
        <v>36</v>
      </c>
      <c r="AX1615" s="14" t="s">
        <v>74</v>
      </c>
      <c r="AY1615" s="232" t="s">
        <v>152</v>
      </c>
    </row>
    <row r="1616" spans="1:65" s="15" customFormat="1">
      <c r="B1616" s="233"/>
      <c r="C1616" s="234"/>
      <c r="D1616" s="213" t="s">
        <v>161</v>
      </c>
      <c r="E1616" s="235" t="s">
        <v>21</v>
      </c>
      <c r="F1616" s="236" t="s">
        <v>184</v>
      </c>
      <c r="G1616" s="234"/>
      <c r="H1616" s="237">
        <v>41.045999999999999</v>
      </c>
      <c r="I1616" s="238"/>
      <c r="J1616" s="234"/>
      <c r="K1616" s="234"/>
      <c r="L1616" s="239"/>
      <c r="M1616" s="240"/>
      <c r="N1616" s="241"/>
      <c r="O1616" s="241"/>
      <c r="P1616" s="241"/>
      <c r="Q1616" s="241"/>
      <c r="R1616" s="241"/>
      <c r="S1616" s="241"/>
      <c r="T1616" s="242"/>
      <c r="AT1616" s="243" t="s">
        <v>161</v>
      </c>
      <c r="AU1616" s="243" t="s">
        <v>83</v>
      </c>
      <c r="AV1616" s="15" t="s">
        <v>159</v>
      </c>
      <c r="AW1616" s="15" t="s">
        <v>36</v>
      </c>
      <c r="AX1616" s="15" t="s">
        <v>81</v>
      </c>
      <c r="AY1616" s="243" t="s">
        <v>152</v>
      </c>
    </row>
    <row r="1617" spans="1:65" s="2" customFormat="1" ht="24" customHeight="1">
      <c r="A1617" s="37"/>
      <c r="B1617" s="38"/>
      <c r="C1617" s="244" t="s">
        <v>2304</v>
      </c>
      <c r="D1617" s="244" t="s">
        <v>365</v>
      </c>
      <c r="E1617" s="245" t="s">
        <v>2305</v>
      </c>
      <c r="F1617" s="246" t="s">
        <v>2306</v>
      </c>
      <c r="G1617" s="247" t="s">
        <v>219</v>
      </c>
      <c r="H1617" s="248">
        <v>45.151000000000003</v>
      </c>
      <c r="I1617" s="249"/>
      <c r="J1617" s="250">
        <f>ROUND(I1617*H1617,2)</f>
        <v>0</v>
      </c>
      <c r="K1617" s="246" t="s">
        <v>272</v>
      </c>
      <c r="L1617" s="251"/>
      <c r="M1617" s="252" t="s">
        <v>21</v>
      </c>
      <c r="N1617" s="253" t="s">
        <v>45</v>
      </c>
      <c r="O1617" s="68"/>
      <c r="P1617" s="207">
        <f>O1617*H1617</f>
        <v>0</v>
      </c>
      <c r="Q1617" s="207">
        <v>3.2000000000000002E-3</v>
      </c>
      <c r="R1617" s="207">
        <f>Q1617*H1617</f>
        <v>0.14448320000000001</v>
      </c>
      <c r="S1617" s="207">
        <v>0</v>
      </c>
      <c r="T1617" s="208">
        <f>S1617*H1617</f>
        <v>0</v>
      </c>
      <c r="U1617" s="37"/>
      <c r="V1617" s="37"/>
      <c r="W1617" s="37"/>
      <c r="X1617" s="37"/>
      <c r="Y1617" s="37"/>
      <c r="Z1617" s="37"/>
      <c r="AA1617" s="37"/>
      <c r="AB1617" s="37"/>
      <c r="AC1617" s="37"/>
      <c r="AD1617" s="37"/>
      <c r="AE1617" s="37"/>
      <c r="AR1617" s="209" t="s">
        <v>353</v>
      </c>
      <c r="AT1617" s="209" t="s">
        <v>365</v>
      </c>
      <c r="AU1617" s="209" t="s">
        <v>83</v>
      </c>
      <c r="AY1617" s="19" t="s">
        <v>152</v>
      </c>
      <c r="BE1617" s="210">
        <f>IF(N1617="základní",J1617,0)</f>
        <v>0</v>
      </c>
      <c r="BF1617" s="210">
        <f>IF(N1617="snížená",J1617,0)</f>
        <v>0</v>
      </c>
      <c r="BG1617" s="210">
        <f>IF(N1617="zákl. přenesená",J1617,0)</f>
        <v>0</v>
      </c>
      <c r="BH1617" s="210">
        <f>IF(N1617="sníž. přenesená",J1617,0)</f>
        <v>0</v>
      </c>
      <c r="BI1617" s="210">
        <f>IF(N1617="nulová",J1617,0)</f>
        <v>0</v>
      </c>
      <c r="BJ1617" s="19" t="s">
        <v>81</v>
      </c>
      <c r="BK1617" s="210">
        <f>ROUND(I1617*H1617,2)</f>
        <v>0</v>
      </c>
      <c r="BL1617" s="19" t="s">
        <v>259</v>
      </c>
      <c r="BM1617" s="209" t="s">
        <v>2307</v>
      </c>
    </row>
    <row r="1618" spans="1:65" s="14" customFormat="1">
      <c r="B1618" s="222"/>
      <c r="C1618" s="223"/>
      <c r="D1618" s="213" t="s">
        <v>161</v>
      </c>
      <c r="E1618" s="224" t="s">
        <v>21</v>
      </c>
      <c r="F1618" s="225" t="s">
        <v>2308</v>
      </c>
      <c r="G1618" s="223"/>
      <c r="H1618" s="226">
        <v>41.045999999999999</v>
      </c>
      <c r="I1618" s="227"/>
      <c r="J1618" s="223"/>
      <c r="K1618" s="223"/>
      <c r="L1618" s="228"/>
      <c r="M1618" s="229"/>
      <c r="N1618" s="230"/>
      <c r="O1618" s="230"/>
      <c r="P1618" s="230"/>
      <c r="Q1618" s="230"/>
      <c r="R1618" s="230"/>
      <c r="S1618" s="230"/>
      <c r="T1618" s="231"/>
      <c r="AT1618" s="232" t="s">
        <v>161</v>
      </c>
      <c r="AU1618" s="232" t="s">
        <v>83</v>
      </c>
      <c r="AV1618" s="14" t="s">
        <v>83</v>
      </c>
      <c r="AW1618" s="14" t="s">
        <v>36</v>
      </c>
      <c r="AX1618" s="14" t="s">
        <v>81</v>
      </c>
      <c r="AY1618" s="232" t="s">
        <v>152</v>
      </c>
    </row>
    <row r="1619" spans="1:65" s="14" customFormat="1">
      <c r="B1619" s="222"/>
      <c r="C1619" s="223"/>
      <c r="D1619" s="213" t="s">
        <v>161</v>
      </c>
      <c r="E1619" s="223"/>
      <c r="F1619" s="225" t="s">
        <v>2309</v>
      </c>
      <c r="G1619" s="223"/>
      <c r="H1619" s="226">
        <v>45.151000000000003</v>
      </c>
      <c r="I1619" s="227"/>
      <c r="J1619" s="223"/>
      <c r="K1619" s="223"/>
      <c r="L1619" s="228"/>
      <c r="M1619" s="229"/>
      <c r="N1619" s="230"/>
      <c r="O1619" s="230"/>
      <c r="P1619" s="230"/>
      <c r="Q1619" s="230"/>
      <c r="R1619" s="230"/>
      <c r="S1619" s="230"/>
      <c r="T1619" s="231"/>
      <c r="AT1619" s="232" t="s">
        <v>161</v>
      </c>
      <c r="AU1619" s="232" t="s">
        <v>83</v>
      </c>
      <c r="AV1619" s="14" t="s">
        <v>83</v>
      </c>
      <c r="AW1619" s="14" t="s">
        <v>4</v>
      </c>
      <c r="AX1619" s="14" t="s">
        <v>81</v>
      </c>
      <c r="AY1619" s="232" t="s">
        <v>152</v>
      </c>
    </row>
    <row r="1620" spans="1:65" s="2" customFormat="1" ht="16.5" customHeight="1">
      <c r="A1620" s="37"/>
      <c r="B1620" s="38"/>
      <c r="C1620" s="198" t="s">
        <v>2310</v>
      </c>
      <c r="D1620" s="198" t="s">
        <v>154</v>
      </c>
      <c r="E1620" s="199" t="s">
        <v>2311</v>
      </c>
      <c r="F1620" s="200" t="s">
        <v>2312</v>
      </c>
      <c r="G1620" s="201" t="s">
        <v>271</v>
      </c>
      <c r="H1620" s="202">
        <v>30.3</v>
      </c>
      <c r="I1620" s="203"/>
      <c r="J1620" s="204">
        <f>ROUND(I1620*H1620,2)</f>
        <v>0</v>
      </c>
      <c r="K1620" s="200" t="s">
        <v>158</v>
      </c>
      <c r="L1620" s="42"/>
      <c r="M1620" s="205" t="s">
        <v>21</v>
      </c>
      <c r="N1620" s="206" t="s">
        <v>45</v>
      </c>
      <c r="O1620" s="68"/>
      <c r="P1620" s="207">
        <f>O1620*H1620</f>
        <v>0</v>
      </c>
      <c r="Q1620" s="207">
        <v>1.0000000000000001E-5</v>
      </c>
      <c r="R1620" s="207">
        <f>Q1620*H1620</f>
        <v>3.0300000000000005E-4</v>
      </c>
      <c r="S1620" s="207">
        <v>0</v>
      </c>
      <c r="T1620" s="208">
        <f>S1620*H1620</f>
        <v>0</v>
      </c>
      <c r="U1620" s="37"/>
      <c r="V1620" s="37"/>
      <c r="W1620" s="37"/>
      <c r="X1620" s="37"/>
      <c r="Y1620" s="37"/>
      <c r="Z1620" s="37"/>
      <c r="AA1620" s="37"/>
      <c r="AB1620" s="37"/>
      <c r="AC1620" s="37"/>
      <c r="AD1620" s="37"/>
      <c r="AE1620" s="37"/>
      <c r="AR1620" s="209" t="s">
        <v>259</v>
      </c>
      <c r="AT1620" s="209" t="s">
        <v>154</v>
      </c>
      <c r="AU1620" s="209" t="s">
        <v>83</v>
      </c>
      <c r="AY1620" s="19" t="s">
        <v>152</v>
      </c>
      <c r="BE1620" s="210">
        <f>IF(N1620="základní",J1620,0)</f>
        <v>0</v>
      </c>
      <c r="BF1620" s="210">
        <f>IF(N1620="snížená",J1620,0)</f>
        <v>0</v>
      </c>
      <c r="BG1620" s="210">
        <f>IF(N1620="zákl. přenesená",J1620,0)</f>
        <v>0</v>
      </c>
      <c r="BH1620" s="210">
        <f>IF(N1620="sníž. přenesená",J1620,0)</f>
        <v>0</v>
      </c>
      <c r="BI1620" s="210">
        <f>IF(N1620="nulová",J1620,0)</f>
        <v>0</v>
      </c>
      <c r="BJ1620" s="19" t="s">
        <v>81</v>
      </c>
      <c r="BK1620" s="210">
        <f>ROUND(I1620*H1620,2)</f>
        <v>0</v>
      </c>
      <c r="BL1620" s="19" t="s">
        <v>259</v>
      </c>
      <c r="BM1620" s="209" t="s">
        <v>2313</v>
      </c>
    </row>
    <row r="1621" spans="1:65" s="13" customFormat="1">
      <c r="B1621" s="211"/>
      <c r="C1621" s="212"/>
      <c r="D1621" s="213" t="s">
        <v>161</v>
      </c>
      <c r="E1621" s="214" t="s">
        <v>21</v>
      </c>
      <c r="F1621" s="215" t="s">
        <v>341</v>
      </c>
      <c r="G1621" s="212"/>
      <c r="H1621" s="214" t="s">
        <v>21</v>
      </c>
      <c r="I1621" s="216"/>
      <c r="J1621" s="212"/>
      <c r="K1621" s="212"/>
      <c r="L1621" s="217"/>
      <c r="M1621" s="218"/>
      <c r="N1621" s="219"/>
      <c r="O1621" s="219"/>
      <c r="P1621" s="219"/>
      <c r="Q1621" s="219"/>
      <c r="R1621" s="219"/>
      <c r="S1621" s="219"/>
      <c r="T1621" s="220"/>
      <c r="AT1621" s="221" t="s">
        <v>161</v>
      </c>
      <c r="AU1621" s="221" t="s">
        <v>83</v>
      </c>
      <c r="AV1621" s="13" t="s">
        <v>81</v>
      </c>
      <c r="AW1621" s="13" t="s">
        <v>36</v>
      </c>
      <c r="AX1621" s="13" t="s">
        <v>74</v>
      </c>
      <c r="AY1621" s="221" t="s">
        <v>152</v>
      </c>
    </row>
    <row r="1622" spans="1:65" s="14" customFormat="1">
      <c r="B1622" s="222"/>
      <c r="C1622" s="223"/>
      <c r="D1622" s="213" t="s">
        <v>161</v>
      </c>
      <c r="E1622" s="224" t="s">
        <v>21</v>
      </c>
      <c r="F1622" s="225" t="s">
        <v>2314</v>
      </c>
      <c r="G1622" s="223"/>
      <c r="H1622" s="226">
        <v>20.95</v>
      </c>
      <c r="I1622" s="227"/>
      <c r="J1622" s="223"/>
      <c r="K1622" s="223"/>
      <c r="L1622" s="228"/>
      <c r="M1622" s="229"/>
      <c r="N1622" s="230"/>
      <c r="O1622" s="230"/>
      <c r="P1622" s="230"/>
      <c r="Q1622" s="230"/>
      <c r="R1622" s="230"/>
      <c r="S1622" s="230"/>
      <c r="T1622" s="231"/>
      <c r="AT1622" s="232" t="s">
        <v>161</v>
      </c>
      <c r="AU1622" s="232" t="s">
        <v>83</v>
      </c>
      <c r="AV1622" s="14" t="s">
        <v>83</v>
      </c>
      <c r="AW1622" s="14" t="s">
        <v>36</v>
      </c>
      <c r="AX1622" s="14" t="s">
        <v>74</v>
      </c>
      <c r="AY1622" s="232" t="s">
        <v>152</v>
      </c>
    </row>
    <row r="1623" spans="1:65" s="14" customFormat="1">
      <c r="B1623" s="222"/>
      <c r="C1623" s="223"/>
      <c r="D1623" s="213" t="s">
        <v>161</v>
      </c>
      <c r="E1623" s="224" t="s">
        <v>21</v>
      </c>
      <c r="F1623" s="225" t="s">
        <v>2315</v>
      </c>
      <c r="G1623" s="223"/>
      <c r="H1623" s="226">
        <v>9.35</v>
      </c>
      <c r="I1623" s="227"/>
      <c r="J1623" s="223"/>
      <c r="K1623" s="223"/>
      <c r="L1623" s="228"/>
      <c r="M1623" s="229"/>
      <c r="N1623" s="230"/>
      <c r="O1623" s="230"/>
      <c r="P1623" s="230"/>
      <c r="Q1623" s="230"/>
      <c r="R1623" s="230"/>
      <c r="S1623" s="230"/>
      <c r="T1623" s="231"/>
      <c r="AT1623" s="232" t="s">
        <v>161</v>
      </c>
      <c r="AU1623" s="232" t="s">
        <v>83</v>
      </c>
      <c r="AV1623" s="14" t="s">
        <v>83</v>
      </c>
      <c r="AW1623" s="14" t="s">
        <v>36</v>
      </c>
      <c r="AX1623" s="14" t="s">
        <v>74</v>
      </c>
      <c r="AY1623" s="232" t="s">
        <v>152</v>
      </c>
    </row>
    <row r="1624" spans="1:65" s="15" customFormat="1">
      <c r="B1624" s="233"/>
      <c r="C1624" s="234"/>
      <c r="D1624" s="213" t="s">
        <v>161</v>
      </c>
      <c r="E1624" s="235" t="s">
        <v>21</v>
      </c>
      <c r="F1624" s="236" t="s">
        <v>184</v>
      </c>
      <c r="G1624" s="234"/>
      <c r="H1624" s="237">
        <v>30.299999999999997</v>
      </c>
      <c r="I1624" s="238"/>
      <c r="J1624" s="234"/>
      <c r="K1624" s="234"/>
      <c r="L1624" s="239"/>
      <c r="M1624" s="240"/>
      <c r="N1624" s="241"/>
      <c r="O1624" s="241"/>
      <c r="P1624" s="241"/>
      <c r="Q1624" s="241"/>
      <c r="R1624" s="241"/>
      <c r="S1624" s="241"/>
      <c r="T1624" s="242"/>
      <c r="AT1624" s="243" t="s">
        <v>161</v>
      </c>
      <c r="AU1624" s="243" t="s">
        <v>83</v>
      </c>
      <c r="AV1624" s="15" t="s">
        <v>159</v>
      </c>
      <c r="AW1624" s="15" t="s">
        <v>36</v>
      </c>
      <c r="AX1624" s="15" t="s">
        <v>81</v>
      </c>
      <c r="AY1624" s="243" t="s">
        <v>152</v>
      </c>
    </row>
    <row r="1625" spans="1:65" s="2" customFormat="1" ht="24" customHeight="1">
      <c r="A1625" s="37"/>
      <c r="B1625" s="38"/>
      <c r="C1625" s="244" t="s">
        <v>2316</v>
      </c>
      <c r="D1625" s="244" t="s">
        <v>365</v>
      </c>
      <c r="E1625" s="245" t="s">
        <v>2317</v>
      </c>
      <c r="F1625" s="246" t="s">
        <v>2318</v>
      </c>
      <c r="G1625" s="247" t="s">
        <v>271</v>
      </c>
      <c r="H1625" s="248">
        <v>30.905999999999999</v>
      </c>
      <c r="I1625" s="249"/>
      <c r="J1625" s="250">
        <f>ROUND(I1625*H1625,2)</f>
        <v>0</v>
      </c>
      <c r="K1625" s="246" t="s">
        <v>158</v>
      </c>
      <c r="L1625" s="251"/>
      <c r="M1625" s="252" t="s">
        <v>21</v>
      </c>
      <c r="N1625" s="253" t="s">
        <v>45</v>
      </c>
      <c r="O1625" s="68"/>
      <c r="P1625" s="207">
        <f>O1625*H1625</f>
        <v>0</v>
      </c>
      <c r="Q1625" s="207">
        <v>2.7999999999999998E-4</v>
      </c>
      <c r="R1625" s="207">
        <f>Q1625*H1625</f>
        <v>8.6536799999999987E-3</v>
      </c>
      <c r="S1625" s="207">
        <v>0</v>
      </c>
      <c r="T1625" s="208">
        <f>S1625*H1625</f>
        <v>0</v>
      </c>
      <c r="U1625" s="37"/>
      <c r="V1625" s="37"/>
      <c r="W1625" s="37"/>
      <c r="X1625" s="37"/>
      <c r="Y1625" s="37"/>
      <c r="Z1625" s="37"/>
      <c r="AA1625" s="37"/>
      <c r="AB1625" s="37"/>
      <c r="AC1625" s="37"/>
      <c r="AD1625" s="37"/>
      <c r="AE1625" s="37"/>
      <c r="AR1625" s="209" t="s">
        <v>353</v>
      </c>
      <c r="AT1625" s="209" t="s">
        <v>365</v>
      </c>
      <c r="AU1625" s="209" t="s">
        <v>83</v>
      </c>
      <c r="AY1625" s="19" t="s">
        <v>152</v>
      </c>
      <c r="BE1625" s="210">
        <f>IF(N1625="základní",J1625,0)</f>
        <v>0</v>
      </c>
      <c r="BF1625" s="210">
        <f>IF(N1625="snížená",J1625,0)</f>
        <v>0</v>
      </c>
      <c r="BG1625" s="210">
        <f>IF(N1625="zákl. přenesená",J1625,0)</f>
        <v>0</v>
      </c>
      <c r="BH1625" s="210">
        <f>IF(N1625="sníž. přenesená",J1625,0)</f>
        <v>0</v>
      </c>
      <c r="BI1625" s="210">
        <f>IF(N1625="nulová",J1625,0)</f>
        <v>0</v>
      </c>
      <c r="BJ1625" s="19" t="s">
        <v>81</v>
      </c>
      <c r="BK1625" s="210">
        <f>ROUND(I1625*H1625,2)</f>
        <v>0</v>
      </c>
      <c r="BL1625" s="19" t="s">
        <v>259</v>
      </c>
      <c r="BM1625" s="209" t="s">
        <v>2319</v>
      </c>
    </row>
    <row r="1626" spans="1:65" s="14" customFormat="1">
      <c r="B1626" s="222"/>
      <c r="C1626" s="223"/>
      <c r="D1626" s="213" t="s">
        <v>161</v>
      </c>
      <c r="E1626" s="224" t="s">
        <v>21</v>
      </c>
      <c r="F1626" s="225" t="s">
        <v>2320</v>
      </c>
      <c r="G1626" s="223"/>
      <c r="H1626" s="226">
        <v>30.3</v>
      </c>
      <c r="I1626" s="227"/>
      <c r="J1626" s="223"/>
      <c r="K1626" s="223"/>
      <c r="L1626" s="228"/>
      <c r="M1626" s="229"/>
      <c r="N1626" s="230"/>
      <c r="O1626" s="230"/>
      <c r="P1626" s="230"/>
      <c r="Q1626" s="230"/>
      <c r="R1626" s="230"/>
      <c r="S1626" s="230"/>
      <c r="T1626" s="231"/>
      <c r="AT1626" s="232" t="s">
        <v>161</v>
      </c>
      <c r="AU1626" s="232" t="s">
        <v>83</v>
      </c>
      <c r="AV1626" s="14" t="s">
        <v>83</v>
      </c>
      <c r="AW1626" s="14" t="s">
        <v>36</v>
      </c>
      <c r="AX1626" s="14" t="s">
        <v>81</v>
      </c>
      <c r="AY1626" s="232" t="s">
        <v>152</v>
      </c>
    </row>
    <row r="1627" spans="1:65" s="14" customFormat="1">
      <c r="B1627" s="222"/>
      <c r="C1627" s="223"/>
      <c r="D1627" s="213" t="s">
        <v>161</v>
      </c>
      <c r="E1627" s="223"/>
      <c r="F1627" s="225" t="s">
        <v>2321</v>
      </c>
      <c r="G1627" s="223"/>
      <c r="H1627" s="226">
        <v>30.905999999999999</v>
      </c>
      <c r="I1627" s="227"/>
      <c r="J1627" s="223"/>
      <c r="K1627" s="223"/>
      <c r="L1627" s="228"/>
      <c r="M1627" s="229"/>
      <c r="N1627" s="230"/>
      <c r="O1627" s="230"/>
      <c r="P1627" s="230"/>
      <c r="Q1627" s="230"/>
      <c r="R1627" s="230"/>
      <c r="S1627" s="230"/>
      <c r="T1627" s="231"/>
      <c r="AT1627" s="232" t="s">
        <v>161</v>
      </c>
      <c r="AU1627" s="232" t="s">
        <v>83</v>
      </c>
      <c r="AV1627" s="14" t="s">
        <v>83</v>
      </c>
      <c r="AW1627" s="14" t="s">
        <v>4</v>
      </c>
      <c r="AX1627" s="14" t="s">
        <v>81</v>
      </c>
      <c r="AY1627" s="232" t="s">
        <v>152</v>
      </c>
    </row>
    <row r="1628" spans="1:65" s="2" customFormat="1" ht="16.5" customHeight="1">
      <c r="A1628" s="37"/>
      <c r="B1628" s="38"/>
      <c r="C1628" s="198" t="s">
        <v>2322</v>
      </c>
      <c r="D1628" s="198" t="s">
        <v>154</v>
      </c>
      <c r="E1628" s="199" t="s">
        <v>2323</v>
      </c>
      <c r="F1628" s="200" t="s">
        <v>2324</v>
      </c>
      <c r="G1628" s="201" t="s">
        <v>271</v>
      </c>
      <c r="H1628" s="202">
        <v>1</v>
      </c>
      <c r="I1628" s="203"/>
      <c r="J1628" s="204">
        <f>ROUND(I1628*H1628,2)</f>
        <v>0</v>
      </c>
      <c r="K1628" s="200" t="s">
        <v>158</v>
      </c>
      <c r="L1628" s="42"/>
      <c r="M1628" s="205" t="s">
        <v>21</v>
      </c>
      <c r="N1628" s="206" t="s">
        <v>45</v>
      </c>
      <c r="O1628" s="68"/>
      <c r="P1628" s="207">
        <f>O1628*H1628</f>
        <v>0</v>
      </c>
      <c r="Q1628" s="207">
        <v>0</v>
      </c>
      <c r="R1628" s="207">
        <f>Q1628*H1628</f>
        <v>0</v>
      </c>
      <c r="S1628" s="207">
        <v>0</v>
      </c>
      <c r="T1628" s="208">
        <f>S1628*H1628</f>
        <v>0</v>
      </c>
      <c r="U1628" s="37"/>
      <c r="V1628" s="37"/>
      <c r="W1628" s="37"/>
      <c r="X1628" s="37"/>
      <c r="Y1628" s="37"/>
      <c r="Z1628" s="37"/>
      <c r="AA1628" s="37"/>
      <c r="AB1628" s="37"/>
      <c r="AC1628" s="37"/>
      <c r="AD1628" s="37"/>
      <c r="AE1628" s="37"/>
      <c r="AR1628" s="209" t="s">
        <v>259</v>
      </c>
      <c r="AT1628" s="209" t="s">
        <v>154</v>
      </c>
      <c r="AU1628" s="209" t="s">
        <v>83</v>
      </c>
      <c r="AY1628" s="19" t="s">
        <v>152</v>
      </c>
      <c r="BE1628" s="210">
        <f>IF(N1628="základní",J1628,0)</f>
        <v>0</v>
      </c>
      <c r="BF1628" s="210">
        <f>IF(N1628="snížená",J1628,0)</f>
        <v>0</v>
      </c>
      <c r="BG1628" s="210">
        <f>IF(N1628="zákl. přenesená",J1628,0)</f>
        <v>0</v>
      </c>
      <c r="BH1628" s="210">
        <f>IF(N1628="sníž. přenesená",J1628,0)</f>
        <v>0</v>
      </c>
      <c r="BI1628" s="210">
        <f>IF(N1628="nulová",J1628,0)</f>
        <v>0</v>
      </c>
      <c r="BJ1628" s="19" t="s">
        <v>81</v>
      </c>
      <c r="BK1628" s="210">
        <f>ROUND(I1628*H1628,2)</f>
        <v>0</v>
      </c>
      <c r="BL1628" s="19" t="s">
        <v>259</v>
      </c>
      <c r="BM1628" s="209" t="s">
        <v>2325</v>
      </c>
    </row>
    <row r="1629" spans="1:65" s="13" customFormat="1">
      <c r="B1629" s="211"/>
      <c r="C1629" s="212"/>
      <c r="D1629" s="213" t="s">
        <v>161</v>
      </c>
      <c r="E1629" s="214" t="s">
        <v>21</v>
      </c>
      <c r="F1629" s="215" t="s">
        <v>2326</v>
      </c>
      <c r="G1629" s="212"/>
      <c r="H1629" s="214" t="s">
        <v>21</v>
      </c>
      <c r="I1629" s="216"/>
      <c r="J1629" s="212"/>
      <c r="K1629" s="212"/>
      <c r="L1629" s="217"/>
      <c r="M1629" s="218"/>
      <c r="N1629" s="219"/>
      <c r="O1629" s="219"/>
      <c r="P1629" s="219"/>
      <c r="Q1629" s="219"/>
      <c r="R1629" s="219"/>
      <c r="S1629" s="219"/>
      <c r="T1629" s="220"/>
      <c r="AT1629" s="221" t="s">
        <v>161</v>
      </c>
      <c r="AU1629" s="221" t="s">
        <v>83</v>
      </c>
      <c r="AV1629" s="13" t="s">
        <v>81</v>
      </c>
      <c r="AW1629" s="13" t="s">
        <v>36</v>
      </c>
      <c r="AX1629" s="13" t="s">
        <v>74</v>
      </c>
      <c r="AY1629" s="221" t="s">
        <v>152</v>
      </c>
    </row>
    <row r="1630" spans="1:65" s="14" customFormat="1">
      <c r="B1630" s="222"/>
      <c r="C1630" s="223"/>
      <c r="D1630" s="213" t="s">
        <v>161</v>
      </c>
      <c r="E1630" s="224" t="s">
        <v>21</v>
      </c>
      <c r="F1630" s="225" t="s">
        <v>2327</v>
      </c>
      <c r="G1630" s="223"/>
      <c r="H1630" s="226">
        <v>1</v>
      </c>
      <c r="I1630" s="227"/>
      <c r="J1630" s="223"/>
      <c r="K1630" s="223"/>
      <c r="L1630" s="228"/>
      <c r="M1630" s="229"/>
      <c r="N1630" s="230"/>
      <c r="O1630" s="230"/>
      <c r="P1630" s="230"/>
      <c r="Q1630" s="230"/>
      <c r="R1630" s="230"/>
      <c r="S1630" s="230"/>
      <c r="T1630" s="231"/>
      <c r="AT1630" s="232" t="s">
        <v>161</v>
      </c>
      <c r="AU1630" s="232" t="s">
        <v>83</v>
      </c>
      <c r="AV1630" s="14" t="s">
        <v>83</v>
      </c>
      <c r="AW1630" s="14" t="s">
        <v>36</v>
      </c>
      <c r="AX1630" s="14" t="s">
        <v>81</v>
      </c>
      <c r="AY1630" s="232" t="s">
        <v>152</v>
      </c>
    </row>
    <row r="1631" spans="1:65" s="2" customFormat="1" ht="24" customHeight="1">
      <c r="A1631" s="37"/>
      <c r="B1631" s="38"/>
      <c r="C1631" s="244" t="s">
        <v>2328</v>
      </c>
      <c r="D1631" s="244" t="s">
        <v>365</v>
      </c>
      <c r="E1631" s="245" t="s">
        <v>2329</v>
      </c>
      <c r="F1631" s="246" t="s">
        <v>2330</v>
      </c>
      <c r="G1631" s="247" t="s">
        <v>271</v>
      </c>
      <c r="H1631" s="248">
        <v>1.1000000000000001</v>
      </c>
      <c r="I1631" s="249"/>
      <c r="J1631" s="250">
        <f>ROUND(I1631*H1631,2)</f>
        <v>0</v>
      </c>
      <c r="K1631" s="246" t="s">
        <v>272</v>
      </c>
      <c r="L1631" s="251"/>
      <c r="M1631" s="252" t="s">
        <v>21</v>
      </c>
      <c r="N1631" s="253" t="s">
        <v>45</v>
      </c>
      <c r="O1631" s="68"/>
      <c r="P1631" s="207">
        <f>O1631*H1631</f>
        <v>0</v>
      </c>
      <c r="Q1631" s="207">
        <v>2.0000000000000001E-4</v>
      </c>
      <c r="R1631" s="207">
        <f>Q1631*H1631</f>
        <v>2.2000000000000003E-4</v>
      </c>
      <c r="S1631" s="207">
        <v>0</v>
      </c>
      <c r="T1631" s="208">
        <f>S1631*H1631</f>
        <v>0</v>
      </c>
      <c r="U1631" s="37"/>
      <c r="V1631" s="37"/>
      <c r="W1631" s="37"/>
      <c r="X1631" s="37"/>
      <c r="Y1631" s="37"/>
      <c r="Z1631" s="37"/>
      <c r="AA1631" s="37"/>
      <c r="AB1631" s="37"/>
      <c r="AC1631" s="37"/>
      <c r="AD1631" s="37"/>
      <c r="AE1631" s="37"/>
      <c r="AR1631" s="209" t="s">
        <v>353</v>
      </c>
      <c r="AT1631" s="209" t="s">
        <v>365</v>
      </c>
      <c r="AU1631" s="209" t="s">
        <v>83</v>
      </c>
      <c r="AY1631" s="19" t="s">
        <v>152</v>
      </c>
      <c r="BE1631" s="210">
        <f>IF(N1631="základní",J1631,0)</f>
        <v>0</v>
      </c>
      <c r="BF1631" s="210">
        <f>IF(N1631="snížená",J1631,0)</f>
        <v>0</v>
      </c>
      <c r="BG1631" s="210">
        <f>IF(N1631="zákl. přenesená",J1631,0)</f>
        <v>0</v>
      </c>
      <c r="BH1631" s="210">
        <f>IF(N1631="sníž. přenesená",J1631,0)</f>
        <v>0</v>
      </c>
      <c r="BI1631" s="210">
        <f>IF(N1631="nulová",J1631,0)</f>
        <v>0</v>
      </c>
      <c r="BJ1631" s="19" t="s">
        <v>81</v>
      </c>
      <c r="BK1631" s="210">
        <f>ROUND(I1631*H1631,2)</f>
        <v>0</v>
      </c>
      <c r="BL1631" s="19" t="s">
        <v>259</v>
      </c>
      <c r="BM1631" s="209" t="s">
        <v>2331</v>
      </c>
    </row>
    <row r="1632" spans="1:65" s="14" customFormat="1">
      <c r="B1632" s="222"/>
      <c r="C1632" s="223"/>
      <c r="D1632" s="213" t="s">
        <v>161</v>
      </c>
      <c r="E1632" s="224" t="s">
        <v>21</v>
      </c>
      <c r="F1632" s="225" t="s">
        <v>2332</v>
      </c>
      <c r="G1632" s="223"/>
      <c r="H1632" s="226">
        <v>1</v>
      </c>
      <c r="I1632" s="227"/>
      <c r="J1632" s="223"/>
      <c r="K1632" s="223"/>
      <c r="L1632" s="228"/>
      <c r="M1632" s="229"/>
      <c r="N1632" s="230"/>
      <c r="O1632" s="230"/>
      <c r="P1632" s="230"/>
      <c r="Q1632" s="230"/>
      <c r="R1632" s="230"/>
      <c r="S1632" s="230"/>
      <c r="T1632" s="231"/>
      <c r="AT1632" s="232" t="s">
        <v>161</v>
      </c>
      <c r="AU1632" s="232" t="s">
        <v>83</v>
      </c>
      <c r="AV1632" s="14" t="s">
        <v>83</v>
      </c>
      <c r="AW1632" s="14" t="s">
        <v>36</v>
      </c>
      <c r="AX1632" s="14" t="s">
        <v>81</v>
      </c>
      <c r="AY1632" s="232" t="s">
        <v>152</v>
      </c>
    </row>
    <row r="1633" spans="1:65" s="14" customFormat="1">
      <c r="B1633" s="222"/>
      <c r="C1633" s="223"/>
      <c r="D1633" s="213" t="s">
        <v>161</v>
      </c>
      <c r="E1633" s="223"/>
      <c r="F1633" s="225" t="s">
        <v>2333</v>
      </c>
      <c r="G1633" s="223"/>
      <c r="H1633" s="226">
        <v>1.1000000000000001</v>
      </c>
      <c r="I1633" s="227"/>
      <c r="J1633" s="223"/>
      <c r="K1633" s="223"/>
      <c r="L1633" s="228"/>
      <c r="M1633" s="229"/>
      <c r="N1633" s="230"/>
      <c r="O1633" s="230"/>
      <c r="P1633" s="230"/>
      <c r="Q1633" s="230"/>
      <c r="R1633" s="230"/>
      <c r="S1633" s="230"/>
      <c r="T1633" s="231"/>
      <c r="AT1633" s="232" t="s">
        <v>161</v>
      </c>
      <c r="AU1633" s="232" t="s">
        <v>83</v>
      </c>
      <c r="AV1633" s="14" t="s">
        <v>83</v>
      </c>
      <c r="AW1633" s="14" t="s">
        <v>4</v>
      </c>
      <c r="AX1633" s="14" t="s">
        <v>81</v>
      </c>
      <c r="AY1633" s="232" t="s">
        <v>152</v>
      </c>
    </row>
    <row r="1634" spans="1:65" s="2" customFormat="1" ht="24" customHeight="1">
      <c r="A1634" s="37"/>
      <c r="B1634" s="38"/>
      <c r="C1634" s="198" t="s">
        <v>2334</v>
      </c>
      <c r="D1634" s="198" t="s">
        <v>154</v>
      </c>
      <c r="E1634" s="199" t="s">
        <v>2335</v>
      </c>
      <c r="F1634" s="200" t="s">
        <v>2336</v>
      </c>
      <c r="G1634" s="201" t="s">
        <v>271</v>
      </c>
      <c r="H1634" s="202">
        <v>34.200000000000003</v>
      </c>
      <c r="I1634" s="203"/>
      <c r="J1634" s="204">
        <f>ROUND(I1634*H1634,2)</f>
        <v>0</v>
      </c>
      <c r="K1634" s="200" t="s">
        <v>21</v>
      </c>
      <c r="L1634" s="42"/>
      <c r="M1634" s="205" t="s">
        <v>21</v>
      </c>
      <c r="N1634" s="206" t="s">
        <v>45</v>
      </c>
      <c r="O1634" s="68"/>
      <c r="P1634" s="207">
        <f>O1634*H1634</f>
        <v>0</v>
      </c>
      <c r="Q1634" s="207">
        <v>1.0000000000000001E-5</v>
      </c>
      <c r="R1634" s="207">
        <f>Q1634*H1634</f>
        <v>3.4200000000000007E-4</v>
      </c>
      <c r="S1634" s="207">
        <v>0</v>
      </c>
      <c r="T1634" s="208">
        <f>S1634*H1634</f>
        <v>0</v>
      </c>
      <c r="U1634" s="37"/>
      <c r="V1634" s="37"/>
      <c r="W1634" s="37"/>
      <c r="X1634" s="37"/>
      <c r="Y1634" s="37"/>
      <c r="Z1634" s="37"/>
      <c r="AA1634" s="37"/>
      <c r="AB1634" s="37"/>
      <c r="AC1634" s="37"/>
      <c r="AD1634" s="37"/>
      <c r="AE1634" s="37"/>
      <c r="AR1634" s="209" t="s">
        <v>259</v>
      </c>
      <c r="AT1634" s="209" t="s">
        <v>154</v>
      </c>
      <c r="AU1634" s="209" t="s">
        <v>83</v>
      </c>
      <c r="AY1634" s="19" t="s">
        <v>152</v>
      </c>
      <c r="BE1634" s="210">
        <f>IF(N1634="základní",J1634,0)</f>
        <v>0</v>
      </c>
      <c r="BF1634" s="210">
        <f>IF(N1634="snížená",J1634,0)</f>
        <v>0</v>
      </c>
      <c r="BG1634" s="210">
        <f>IF(N1634="zákl. přenesená",J1634,0)</f>
        <v>0</v>
      </c>
      <c r="BH1634" s="210">
        <f>IF(N1634="sníž. přenesená",J1634,0)</f>
        <v>0</v>
      </c>
      <c r="BI1634" s="210">
        <f>IF(N1634="nulová",J1634,0)</f>
        <v>0</v>
      </c>
      <c r="BJ1634" s="19" t="s">
        <v>81</v>
      </c>
      <c r="BK1634" s="210">
        <f>ROUND(I1634*H1634,2)</f>
        <v>0</v>
      </c>
      <c r="BL1634" s="19" t="s">
        <v>259</v>
      </c>
      <c r="BM1634" s="209" t="s">
        <v>2337</v>
      </c>
    </row>
    <row r="1635" spans="1:65" s="14" customFormat="1">
      <c r="B1635" s="222"/>
      <c r="C1635" s="223"/>
      <c r="D1635" s="213" t="s">
        <v>161</v>
      </c>
      <c r="E1635" s="224" t="s">
        <v>21</v>
      </c>
      <c r="F1635" s="225" t="s">
        <v>2338</v>
      </c>
      <c r="G1635" s="223"/>
      <c r="H1635" s="226">
        <v>34.200000000000003</v>
      </c>
      <c r="I1635" s="227"/>
      <c r="J1635" s="223"/>
      <c r="K1635" s="223"/>
      <c r="L1635" s="228"/>
      <c r="M1635" s="229"/>
      <c r="N1635" s="230"/>
      <c r="O1635" s="230"/>
      <c r="P1635" s="230"/>
      <c r="Q1635" s="230"/>
      <c r="R1635" s="230"/>
      <c r="S1635" s="230"/>
      <c r="T1635" s="231"/>
      <c r="AT1635" s="232" t="s">
        <v>161</v>
      </c>
      <c r="AU1635" s="232" t="s">
        <v>83</v>
      </c>
      <c r="AV1635" s="14" t="s">
        <v>83</v>
      </c>
      <c r="AW1635" s="14" t="s">
        <v>36</v>
      </c>
      <c r="AX1635" s="14" t="s">
        <v>81</v>
      </c>
      <c r="AY1635" s="232" t="s">
        <v>152</v>
      </c>
    </row>
    <row r="1636" spans="1:65" s="2" customFormat="1" ht="16.5" customHeight="1">
      <c r="A1636" s="37"/>
      <c r="B1636" s="38"/>
      <c r="C1636" s="244" t="s">
        <v>2339</v>
      </c>
      <c r="D1636" s="244" t="s">
        <v>365</v>
      </c>
      <c r="E1636" s="245" t="s">
        <v>2340</v>
      </c>
      <c r="F1636" s="246" t="s">
        <v>2341</v>
      </c>
      <c r="G1636" s="247" t="s">
        <v>271</v>
      </c>
      <c r="H1636" s="248">
        <v>35.909999999999997</v>
      </c>
      <c r="I1636" s="249"/>
      <c r="J1636" s="250">
        <f>ROUND(I1636*H1636,2)</f>
        <v>0</v>
      </c>
      <c r="K1636" s="246" t="s">
        <v>158</v>
      </c>
      <c r="L1636" s="251"/>
      <c r="M1636" s="252" t="s">
        <v>21</v>
      </c>
      <c r="N1636" s="253" t="s">
        <v>45</v>
      </c>
      <c r="O1636" s="68"/>
      <c r="P1636" s="207">
        <f>O1636*H1636</f>
        <v>0</v>
      </c>
      <c r="Q1636" s="207">
        <v>2.0000000000000001E-4</v>
      </c>
      <c r="R1636" s="207">
        <f>Q1636*H1636</f>
        <v>7.182E-3</v>
      </c>
      <c r="S1636" s="207">
        <v>0</v>
      </c>
      <c r="T1636" s="208">
        <f>S1636*H1636</f>
        <v>0</v>
      </c>
      <c r="U1636" s="37"/>
      <c r="V1636" s="37"/>
      <c r="W1636" s="37"/>
      <c r="X1636" s="37"/>
      <c r="Y1636" s="37"/>
      <c r="Z1636" s="37"/>
      <c r="AA1636" s="37"/>
      <c r="AB1636" s="37"/>
      <c r="AC1636" s="37"/>
      <c r="AD1636" s="37"/>
      <c r="AE1636" s="37"/>
      <c r="AR1636" s="209" t="s">
        <v>353</v>
      </c>
      <c r="AT1636" s="209" t="s">
        <v>365</v>
      </c>
      <c r="AU1636" s="209" t="s">
        <v>83</v>
      </c>
      <c r="AY1636" s="19" t="s">
        <v>152</v>
      </c>
      <c r="BE1636" s="210">
        <f>IF(N1636="základní",J1636,0)</f>
        <v>0</v>
      </c>
      <c r="BF1636" s="210">
        <f>IF(N1636="snížená",J1636,0)</f>
        <v>0</v>
      </c>
      <c r="BG1636" s="210">
        <f>IF(N1636="zákl. přenesená",J1636,0)</f>
        <v>0</v>
      </c>
      <c r="BH1636" s="210">
        <f>IF(N1636="sníž. přenesená",J1636,0)</f>
        <v>0</v>
      </c>
      <c r="BI1636" s="210">
        <f>IF(N1636="nulová",J1636,0)</f>
        <v>0</v>
      </c>
      <c r="BJ1636" s="19" t="s">
        <v>81</v>
      </c>
      <c r="BK1636" s="210">
        <f>ROUND(I1636*H1636,2)</f>
        <v>0</v>
      </c>
      <c r="BL1636" s="19" t="s">
        <v>259</v>
      </c>
      <c r="BM1636" s="209" t="s">
        <v>2342</v>
      </c>
    </row>
    <row r="1637" spans="1:65" s="14" customFormat="1">
      <c r="B1637" s="222"/>
      <c r="C1637" s="223"/>
      <c r="D1637" s="213" t="s">
        <v>161</v>
      </c>
      <c r="E1637" s="224" t="s">
        <v>21</v>
      </c>
      <c r="F1637" s="225" t="s">
        <v>2343</v>
      </c>
      <c r="G1637" s="223"/>
      <c r="H1637" s="226">
        <v>34.200000000000003</v>
      </c>
      <c r="I1637" s="227"/>
      <c r="J1637" s="223"/>
      <c r="K1637" s="223"/>
      <c r="L1637" s="228"/>
      <c r="M1637" s="229"/>
      <c r="N1637" s="230"/>
      <c r="O1637" s="230"/>
      <c r="P1637" s="230"/>
      <c r="Q1637" s="230"/>
      <c r="R1637" s="230"/>
      <c r="S1637" s="230"/>
      <c r="T1637" s="231"/>
      <c r="AT1637" s="232" t="s">
        <v>161</v>
      </c>
      <c r="AU1637" s="232" t="s">
        <v>83</v>
      </c>
      <c r="AV1637" s="14" t="s">
        <v>83</v>
      </c>
      <c r="AW1637" s="14" t="s">
        <v>36</v>
      </c>
      <c r="AX1637" s="14" t="s">
        <v>81</v>
      </c>
      <c r="AY1637" s="232" t="s">
        <v>152</v>
      </c>
    </row>
    <row r="1638" spans="1:65" s="14" customFormat="1">
      <c r="B1638" s="222"/>
      <c r="C1638" s="223"/>
      <c r="D1638" s="213" t="s">
        <v>161</v>
      </c>
      <c r="E1638" s="223"/>
      <c r="F1638" s="225" t="s">
        <v>2344</v>
      </c>
      <c r="G1638" s="223"/>
      <c r="H1638" s="226">
        <v>35.909999999999997</v>
      </c>
      <c r="I1638" s="227"/>
      <c r="J1638" s="223"/>
      <c r="K1638" s="223"/>
      <c r="L1638" s="228"/>
      <c r="M1638" s="229"/>
      <c r="N1638" s="230"/>
      <c r="O1638" s="230"/>
      <c r="P1638" s="230"/>
      <c r="Q1638" s="230"/>
      <c r="R1638" s="230"/>
      <c r="S1638" s="230"/>
      <c r="T1638" s="231"/>
      <c r="AT1638" s="232" t="s">
        <v>161</v>
      </c>
      <c r="AU1638" s="232" t="s">
        <v>83</v>
      </c>
      <c r="AV1638" s="14" t="s">
        <v>83</v>
      </c>
      <c r="AW1638" s="14" t="s">
        <v>4</v>
      </c>
      <c r="AX1638" s="14" t="s">
        <v>81</v>
      </c>
      <c r="AY1638" s="232" t="s">
        <v>152</v>
      </c>
    </row>
    <row r="1639" spans="1:65" s="2" customFormat="1" ht="36" customHeight="1">
      <c r="A1639" s="37"/>
      <c r="B1639" s="38"/>
      <c r="C1639" s="198" t="s">
        <v>2345</v>
      </c>
      <c r="D1639" s="198" t="s">
        <v>154</v>
      </c>
      <c r="E1639" s="199" t="s">
        <v>2346</v>
      </c>
      <c r="F1639" s="200" t="s">
        <v>2347</v>
      </c>
      <c r="G1639" s="201" t="s">
        <v>1084</v>
      </c>
      <c r="H1639" s="265"/>
      <c r="I1639" s="203"/>
      <c r="J1639" s="204">
        <f>ROUND(I1639*H1639,2)</f>
        <v>0</v>
      </c>
      <c r="K1639" s="200" t="s">
        <v>158</v>
      </c>
      <c r="L1639" s="42"/>
      <c r="M1639" s="205" t="s">
        <v>21</v>
      </c>
      <c r="N1639" s="206" t="s">
        <v>45</v>
      </c>
      <c r="O1639" s="68"/>
      <c r="P1639" s="207">
        <f>O1639*H1639</f>
        <v>0</v>
      </c>
      <c r="Q1639" s="207">
        <v>0</v>
      </c>
      <c r="R1639" s="207">
        <f>Q1639*H1639</f>
        <v>0</v>
      </c>
      <c r="S1639" s="207">
        <v>0</v>
      </c>
      <c r="T1639" s="208">
        <f>S1639*H1639</f>
        <v>0</v>
      </c>
      <c r="U1639" s="37"/>
      <c r="V1639" s="37"/>
      <c r="W1639" s="37"/>
      <c r="X1639" s="37"/>
      <c r="Y1639" s="37"/>
      <c r="Z1639" s="37"/>
      <c r="AA1639" s="37"/>
      <c r="AB1639" s="37"/>
      <c r="AC1639" s="37"/>
      <c r="AD1639" s="37"/>
      <c r="AE1639" s="37"/>
      <c r="AR1639" s="209" t="s">
        <v>259</v>
      </c>
      <c r="AT1639" s="209" t="s">
        <v>154</v>
      </c>
      <c r="AU1639" s="209" t="s">
        <v>83</v>
      </c>
      <c r="AY1639" s="19" t="s">
        <v>152</v>
      </c>
      <c r="BE1639" s="210">
        <f>IF(N1639="základní",J1639,0)</f>
        <v>0</v>
      </c>
      <c r="BF1639" s="210">
        <f>IF(N1639="snížená",J1639,0)</f>
        <v>0</v>
      </c>
      <c r="BG1639" s="210">
        <f>IF(N1639="zákl. přenesená",J1639,0)</f>
        <v>0</v>
      </c>
      <c r="BH1639" s="210">
        <f>IF(N1639="sníž. přenesená",J1639,0)</f>
        <v>0</v>
      </c>
      <c r="BI1639" s="210">
        <f>IF(N1639="nulová",J1639,0)</f>
        <v>0</v>
      </c>
      <c r="BJ1639" s="19" t="s">
        <v>81</v>
      </c>
      <c r="BK1639" s="210">
        <f>ROUND(I1639*H1639,2)</f>
        <v>0</v>
      </c>
      <c r="BL1639" s="19" t="s">
        <v>259</v>
      </c>
      <c r="BM1639" s="209" t="s">
        <v>2348</v>
      </c>
    </row>
    <row r="1640" spans="1:65" s="12" customFormat="1" ht="22.9" customHeight="1">
      <c r="B1640" s="182"/>
      <c r="C1640" s="183"/>
      <c r="D1640" s="184" t="s">
        <v>73</v>
      </c>
      <c r="E1640" s="196" t="s">
        <v>2349</v>
      </c>
      <c r="F1640" s="196" t="s">
        <v>2350</v>
      </c>
      <c r="G1640" s="183"/>
      <c r="H1640" s="183"/>
      <c r="I1640" s="186"/>
      <c r="J1640" s="197">
        <f>BK1640</f>
        <v>0</v>
      </c>
      <c r="K1640" s="183"/>
      <c r="L1640" s="188"/>
      <c r="M1640" s="189"/>
      <c r="N1640" s="190"/>
      <c r="O1640" s="190"/>
      <c r="P1640" s="191">
        <f>SUM(P1641:P1733)</f>
        <v>0</v>
      </c>
      <c r="Q1640" s="190"/>
      <c r="R1640" s="191">
        <f>SUM(R1641:R1733)</f>
        <v>1.6808257999999996</v>
      </c>
      <c r="S1640" s="190"/>
      <c r="T1640" s="192">
        <f>SUM(T1641:T1733)</f>
        <v>0</v>
      </c>
      <c r="AR1640" s="193" t="s">
        <v>83</v>
      </c>
      <c r="AT1640" s="194" t="s">
        <v>73</v>
      </c>
      <c r="AU1640" s="194" t="s">
        <v>81</v>
      </c>
      <c r="AY1640" s="193" t="s">
        <v>152</v>
      </c>
      <c r="BK1640" s="195">
        <f>SUM(BK1641:BK1733)</f>
        <v>0</v>
      </c>
    </row>
    <row r="1641" spans="1:65" s="2" customFormat="1" ht="24" customHeight="1">
      <c r="A1641" s="37"/>
      <c r="B1641" s="38"/>
      <c r="C1641" s="198" t="s">
        <v>2351</v>
      </c>
      <c r="D1641" s="198" t="s">
        <v>154</v>
      </c>
      <c r="E1641" s="199" t="s">
        <v>2352</v>
      </c>
      <c r="F1641" s="200" t="s">
        <v>2353</v>
      </c>
      <c r="G1641" s="201" t="s">
        <v>219</v>
      </c>
      <c r="H1641" s="202">
        <v>79.658000000000001</v>
      </c>
      <c r="I1641" s="203"/>
      <c r="J1641" s="204">
        <f>ROUND(I1641*H1641,2)</f>
        <v>0</v>
      </c>
      <c r="K1641" s="200" t="s">
        <v>158</v>
      </c>
      <c r="L1641" s="42"/>
      <c r="M1641" s="205" t="s">
        <v>21</v>
      </c>
      <c r="N1641" s="206" t="s">
        <v>45</v>
      </c>
      <c r="O1641" s="68"/>
      <c r="P1641" s="207">
        <f>O1641*H1641</f>
        <v>0</v>
      </c>
      <c r="Q1641" s="207">
        <v>2.9999999999999997E-4</v>
      </c>
      <c r="R1641" s="207">
        <f>Q1641*H1641</f>
        <v>2.3897399999999999E-2</v>
      </c>
      <c r="S1641" s="207">
        <v>0</v>
      </c>
      <c r="T1641" s="208">
        <f>S1641*H1641</f>
        <v>0</v>
      </c>
      <c r="U1641" s="37"/>
      <c r="V1641" s="37"/>
      <c r="W1641" s="37"/>
      <c r="X1641" s="37"/>
      <c r="Y1641" s="37"/>
      <c r="Z1641" s="37"/>
      <c r="AA1641" s="37"/>
      <c r="AB1641" s="37"/>
      <c r="AC1641" s="37"/>
      <c r="AD1641" s="37"/>
      <c r="AE1641" s="37"/>
      <c r="AR1641" s="209" t="s">
        <v>259</v>
      </c>
      <c r="AT1641" s="209" t="s">
        <v>154</v>
      </c>
      <c r="AU1641" s="209" t="s">
        <v>83</v>
      </c>
      <c r="AY1641" s="19" t="s">
        <v>152</v>
      </c>
      <c r="BE1641" s="210">
        <f>IF(N1641="základní",J1641,0)</f>
        <v>0</v>
      </c>
      <c r="BF1641" s="210">
        <f>IF(N1641="snížená",J1641,0)</f>
        <v>0</v>
      </c>
      <c r="BG1641" s="210">
        <f>IF(N1641="zákl. přenesená",J1641,0)</f>
        <v>0</v>
      </c>
      <c r="BH1641" s="210">
        <f>IF(N1641="sníž. přenesená",J1641,0)</f>
        <v>0</v>
      </c>
      <c r="BI1641" s="210">
        <f>IF(N1641="nulová",J1641,0)</f>
        <v>0</v>
      </c>
      <c r="BJ1641" s="19" t="s">
        <v>81</v>
      </c>
      <c r="BK1641" s="210">
        <f>ROUND(I1641*H1641,2)</f>
        <v>0</v>
      </c>
      <c r="BL1641" s="19" t="s">
        <v>259</v>
      </c>
      <c r="BM1641" s="209" t="s">
        <v>2354</v>
      </c>
    </row>
    <row r="1642" spans="1:65" s="13" customFormat="1">
      <c r="B1642" s="211"/>
      <c r="C1642" s="212"/>
      <c r="D1642" s="213" t="s">
        <v>161</v>
      </c>
      <c r="E1642" s="214" t="s">
        <v>21</v>
      </c>
      <c r="F1642" s="215" t="s">
        <v>544</v>
      </c>
      <c r="G1642" s="212"/>
      <c r="H1642" s="214" t="s">
        <v>21</v>
      </c>
      <c r="I1642" s="216"/>
      <c r="J1642" s="212"/>
      <c r="K1642" s="212"/>
      <c r="L1642" s="217"/>
      <c r="M1642" s="218"/>
      <c r="N1642" s="219"/>
      <c r="O1642" s="219"/>
      <c r="P1642" s="219"/>
      <c r="Q1642" s="219"/>
      <c r="R1642" s="219"/>
      <c r="S1642" s="219"/>
      <c r="T1642" s="220"/>
      <c r="AT1642" s="221" t="s">
        <v>161</v>
      </c>
      <c r="AU1642" s="221" t="s">
        <v>83</v>
      </c>
      <c r="AV1642" s="13" t="s">
        <v>81</v>
      </c>
      <c r="AW1642" s="13" t="s">
        <v>36</v>
      </c>
      <c r="AX1642" s="13" t="s">
        <v>74</v>
      </c>
      <c r="AY1642" s="221" t="s">
        <v>152</v>
      </c>
    </row>
    <row r="1643" spans="1:65" s="13" customFormat="1">
      <c r="B1643" s="211"/>
      <c r="C1643" s="212"/>
      <c r="D1643" s="213" t="s">
        <v>161</v>
      </c>
      <c r="E1643" s="214" t="s">
        <v>21</v>
      </c>
      <c r="F1643" s="215" t="s">
        <v>2144</v>
      </c>
      <c r="G1643" s="212"/>
      <c r="H1643" s="214" t="s">
        <v>21</v>
      </c>
      <c r="I1643" s="216"/>
      <c r="J1643" s="212"/>
      <c r="K1643" s="212"/>
      <c r="L1643" s="217"/>
      <c r="M1643" s="218"/>
      <c r="N1643" s="219"/>
      <c r="O1643" s="219"/>
      <c r="P1643" s="219"/>
      <c r="Q1643" s="219"/>
      <c r="R1643" s="219"/>
      <c r="S1643" s="219"/>
      <c r="T1643" s="220"/>
      <c r="AT1643" s="221" t="s">
        <v>161</v>
      </c>
      <c r="AU1643" s="221" t="s">
        <v>83</v>
      </c>
      <c r="AV1643" s="13" t="s">
        <v>81</v>
      </c>
      <c r="AW1643" s="13" t="s">
        <v>36</v>
      </c>
      <c r="AX1643" s="13" t="s">
        <v>74</v>
      </c>
      <c r="AY1643" s="221" t="s">
        <v>152</v>
      </c>
    </row>
    <row r="1644" spans="1:65" s="14" customFormat="1">
      <c r="B1644" s="222"/>
      <c r="C1644" s="223"/>
      <c r="D1644" s="213" t="s">
        <v>161</v>
      </c>
      <c r="E1644" s="224" t="s">
        <v>21</v>
      </c>
      <c r="F1644" s="225" t="s">
        <v>2355</v>
      </c>
      <c r="G1644" s="223"/>
      <c r="H1644" s="226">
        <v>13.445</v>
      </c>
      <c r="I1644" s="227"/>
      <c r="J1644" s="223"/>
      <c r="K1644" s="223"/>
      <c r="L1644" s="228"/>
      <c r="M1644" s="229"/>
      <c r="N1644" s="230"/>
      <c r="O1644" s="230"/>
      <c r="P1644" s="230"/>
      <c r="Q1644" s="230"/>
      <c r="R1644" s="230"/>
      <c r="S1644" s="230"/>
      <c r="T1644" s="231"/>
      <c r="AT1644" s="232" t="s">
        <v>161</v>
      </c>
      <c r="AU1644" s="232" t="s">
        <v>83</v>
      </c>
      <c r="AV1644" s="14" t="s">
        <v>83</v>
      </c>
      <c r="AW1644" s="14" t="s">
        <v>36</v>
      </c>
      <c r="AX1644" s="14" t="s">
        <v>74</v>
      </c>
      <c r="AY1644" s="232" t="s">
        <v>152</v>
      </c>
    </row>
    <row r="1645" spans="1:65" s="14" customFormat="1">
      <c r="B1645" s="222"/>
      <c r="C1645" s="223"/>
      <c r="D1645" s="213" t="s">
        <v>161</v>
      </c>
      <c r="E1645" s="224" t="s">
        <v>21</v>
      </c>
      <c r="F1645" s="225" t="s">
        <v>2356</v>
      </c>
      <c r="G1645" s="223"/>
      <c r="H1645" s="226">
        <v>14.364000000000001</v>
      </c>
      <c r="I1645" s="227"/>
      <c r="J1645" s="223"/>
      <c r="K1645" s="223"/>
      <c r="L1645" s="228"/>
      <c r="M1645" s="229"/>
      <c r="N1645" s="230"/>
      <c r="O1645" s="230"/>
      <c r="P1645" s="230"/>
      <c r="Q1645" s="230"/>
      <c r="R1645" s="230"/>
      <c r="S1645" s="230"/>
      <c r="T1645" s="231"/>
      <c r="AT1645" s="232" t="s">
        <v>161</v>
      </c>
      <c r="AU1645" s="232" t="s">
        <v>83</v>
      </c>
      <c r="AV1645" s="14" t="s">
        <v>83</v>
      </c>
      <c r="AW1645" s="14" t="s">
        <v>36</v>
      </c>
      <c r="AX1645" s="14" t="s">
        <v>74</v>
      </c>
      <c r="AY1645" s="232" t="s">
        <v>152</v>
      </c>
    </row>
    <row r="1646" spans="1:65" s="14" customFormat="1">
      <c r="B1646" s="222"/>
      <c r="C1646" s="223"/>
      <c r="D1646" s="213" t="s">
        <v>161</v>
      </c>
      <c r="E1646" s="224" t="s">
        <v>21</v>
      </c>
      <c r="F1646" s="225" t="s">
        <v>2357</v>
      </c>
      <c r="G1646" s="223"/>
      <c r="H1646" s="226">
        <v>7.641</v>
      </c>
      <c r="I1646" s="227"/>
      <c r="J1646" s="223"/>
      <c r="K1646" s="223"/>
      <c r="L1646" s="228"/>
      <c r="M1646" s="229"/>
      <c r="N1646" s="230"/>
      <c r="O1646" s="230"/>
      <c r="P1646" s="230"/>
      <c r="Q1646" s="230"/>
      <c r="R1646" s="230"/>
      <c r="S1646" s="230"/>
      <c r="T1646" s="231"/>
      <c r="AT1646" s="232" t="s">
        <v>161</v>
      </c>
      <c r="AU1646" s="232" t="s">
        <v>83</v>
      </c>
      <c r="AV1646" s="14" t="s">
        <v>83</v>
      </c>
      <c r="AW1646" s="14" t="s">
        <v>36</v>
      </c>
      <c r="AX1646" s="14" t="s">
        <v>74</v>
      </c>
      <c r="AY1646" s="232" t="s">
        <v>152</v>
      </c>
    </row>
    <row r="1647" spans="1:65" s="14" customFormat="1">
      <c r="B1647" s="222"/>
      <c r="C1647" s="223"/>
      <c r="D1647" s="213" t="s">
        <v>161</v>
      </c>
      <c r="E1647" s="224" t="s">
        <v>21</v>
      </c>
      <c r="F1647" s="225" t="s">
        <v>2358</v>
      </c>
      <c r="G1647" s="223"/>
      <c r="H1647" s="226">
        <v>8.48</v>
      </c>
      <c r="I1647" s="227"/>
      <c r="J1647" s="223"/>
      <c r="K1647" s="223"/>
      <c r="L1647" s="228"/>
      <c r="M1647" s="229"/>
      <c r="N1647" s="230"/>
      <c r="O1647" s="230"/>
      <c r="P1647" s="230"/>
      <c r="Q1647" s="230"/>
      <c r="R1647" s="230"/>
      <c r="S1647" s="230"/>
      <c r="T1647" s="231"/>
      <c r="AT1647" s="232" t="s">
        <v>161</v>
      </c>
      <c r="AU1647" s="232" t="s">
        <v>83</v>
      </c>
      <c r="AV1647" s="14" t="s">
        <v>83</v>
      </c>
      <c r="AW1647" s="14" t="s">
        <v>36</v>
      </c>
      <c r="AX1647" s="14" t="s">
        <v>74</v>
      </c>
      <c r="AY1647" s="232" t="s">
        <v>152</v>
      </c>
    </row>
    <row r="1648" spans="1:65" s="13" customFormat="1">
      <c r="B1648" s="211"/>
      <c r="C1648" s="212"/>
      <c r="D1648" s="213" t="s">
        <v>161</v>
      </c>
      <c r="E1648" s="214" t="s">
        <v>21</v>
      </c>
      <c r="F1648" s="215" t="s">
        <v>411</v>
      </c>
      <c r="G1648" s="212"/>
      <c r="H1648" s="214" t="s">
        <v>21</v>
      </c>
      <c r="I1648" s="216"/>
      <c r="J1648" s="212"/>
      <c r="K1648" s="212"/>
      <c r="L1648" s="217"/>
      <c r="M1648" s="218"/>
      <c r="N1648" s="219"/>
      <c r="O1648" s="219"/>
      <c r="P1648" s="219"/>
      <c r="Q1648" s="219"/>
      <c r="R1648" s="219"/>
      <c r="S1648" s="219"/>
      <c r="T1648" s="220"/>
      <c r="AT1648" s="221" t="s">
        <v>161</v>
      </c>
      <c r="AU1648" s="221" t="s">
        <v>83</v>
      </c>
      <c r="AV1648" s="13" t="s">
        <v>81</v>
      </c>
      <c r="AW1648" s="13" t="s">
        <v>36</v>
      </c>
      <c r="AX1648" s="13" t="s">
        <v>74</v>
      </c>
      <c r="AY1648" s="221" t="s">
        <v>152</v>
      </c>
    </row>
    <row r="1649" spans="1:65" s="14" customFormat="1">
      <c r="B1649" s="222"/>
      <c r="C1649" s="223"/>
      <c r="D1649" s="213" t="s">
        <v>161</v>
      </c>
      <c r="E1649" s="224" t="s">
        <v>21</v>
      </c>
      <c r="F1649" s="225" t="s">
        <v>2359</v>
      </c>
      <c r="G1649" s="223"/>
      <c r="H1649" s="226">
        <v>11.465999999999999</v>
      </c>
      <c r="I1649" s="227"/>
      <c r="J1649" s="223"/>
      <c r="K1649" s="223"/>
      <c r="L1649" s="228"/>
      <c r="M1649" s="229"/>
      <c r="N1649" s="230"/>
      <c r="O1649" s="230"/>
      <c r="P1649" s="230"/>
      <c r="Q1649" s="230"/>
      <c r="R1649" s="230"/>
      <c r="S1649" s="230"/>
      <c r="T1649" s="231"/>
      <c r="AT1649" s="232" t="s">
        <v>161</v>
      </c>
      <c r="AU1649" s="232" t="s">
        <v>83</v>
      </c>
      <c r="AV1649" s="14" t="s">
        <v>83</v>
      </c>
      <c r="AW1649" s="14" t="s">
        <v>36</v>
      </c>
      <c r="AX1649" s="14" t="s">
        <v>74</v>
      </c>
      <c r="AY1649" s="232" t="s">
        <v>152</v>
      </c>
    </row>
    <row r="1650" spans="1:65" s="14" customFormat="1">
      <c r="B1650" s="222"/>
      <c r="C1650" s="223"/>
      <c r="D1650" s="213" t="s">
        <v>161</v>
      </c>
      <c r="E1650" s="224" t="s">
        <v>21</v>
      </c>
      <c r="F1650" s="225" t="s">
        <v>2360</v>
      </c>
      <c r="G1650" s="223"/>
      <c r="H1650" s="226">
        <v>9.2210000000000001</v>
      </c>
      <c r="I1650" s="227"/>
      <c r="J1650" s="223"/>
      <c r="K1650" s="223"/>
      <c r="L1650" s="228"/>
      <c r="M1650" s="229"/>
      <c r="N1650" s="230"/>
      <c r="O1650" s="230"/>
      <c r="P1650" s="230"/>
      <c r="Q1650" s="230"/>
      <c r="R1650" s="230"/>
      <c r="S1650" s="230"/>
      <c r="T1650" s="231"/>
      <c r="AT1650" s="232" t="s">
        <v>161</v>
      </c>
      <c r="AU1650" s="232" t="s">
        <v>83</v>
      </c>
      <c r="AV1650" s="14" t="s">
        <v>83</v>
      </c>
      <c r="AW1650" s="14" t="s">
        <v>36</v>
      </c>
      <c r="AX1650" s="14" t="s">
        <v>74</v>
      </c>
      <c r="AY1650" s="232" t="s">
        <v>152</v>
      </c>
    </row>
    <row r="1651" spans="1:65" s="14" customFormat="1">
      <c r="B1651" s="222"/>
      <c r="C1651" s="223"/>
      <c r="D1651" s="213" t="s">
        <v>161</v>
      </c>
      <c r="E1651" s="224" t="s">
        <v>21</v>
      </c>
      <c r="F1651" s="225" t="s">
        <v>2361</v>
      </c>
      <c r="G1651" s="223"/>
      <c r="H1651" s="226">
        <v>7.601</v>
      </c>
      <c r="I1651" s="227"/>
      <c r="J1651" s="223"/>
      <c r="K1651" s="223"/>
      <c r="L1651" s="228"/>
      <c r="M1651" s="229"/>
      <c r="N1651" s="230"/>
      <c r="O1651" s="230"/>
      <c r="P1651" s="230"/>
      <c r="Q1651" s="230"/>
      <c r="R1651" s="230"/>
      <c r="S1651" s="230"/>
      <c r="T1651" s="231"/>
      <c r="AT1651" s="232" t="s">
        <v>161</v>
      </c>
      <c r="AU1651" s="232" t="s">
        <v>83</v>
      </c>
      <c r="AV1651" s="14" t="s">
        <v>83</v>
      </c>
      <c r="AW1651" s="14" t="s">
        <v>36</v>
      </c>
      <c r="AX1651" s="14" t="s">
        <v>74</v>
      </c>
      <c r="AY1651" s="232" t="s">
        <v>152</v>
      </c>
    </row>
    <row r="1652" spans="1:65" s="14" customFormat="1">
      <c r="B1652" s="222"/>
      <c r="C1652" s="223"/>
      <c r="D1652" s="213" t="s">
        <v>161</v>
      </c>
      <c r="E1652" s="224" t="s">
        <v>21</v>
      </c>
      <c r="F1652" s="225" t="s">
        <v>2362</v>
      </c>
      <c r="G1652" s="223"/>
      <c r="H1652" s="226">
        <v>7.44</v>
      </c>
      <c r="I1652" s="227"/>
      <c r="J1652" s="223"/>
      <c r="K1652" s="223"/>
      <c r="L1652" s="228"/>
      <c r="M1652" s="229"/>
      <c r="N1652" s="230"/>
      <c r="O1652" s="230"/>
      <c r="P1652" s="230"/>
      <c r="Q1652" s="230"/>
      <c r="R1652" s="230"/>
      <c r="S1652" s="230"/>
      <c r="T1652" s="231"/>
      <c r="AT1652" s="232" t="s">
        <v>161</v>
      </c>
      <c r="AU1652" s="232" t="s">
        <v>83</v>
      </c>
      <c r="AV1652" s="14" t="s">
        <v>83</v>
      </c>
      <c r="AW1652" s="14" t="s">
        <v>36</v>
      </c>
      <c r="AX1652" s="14" t="s">
        <v>74</v>
      </c>
      <c r="AY1652" s="232" t="s">
        <v>152</v>
      </c>
    </row>
    <row r="1653" spans="1:65" s="15" customFormat="1">
      <c r="B1653" s="233"/>
      <c r="C1653" s="234"/>
      <c r="D1653" s="213" t="s">
        <v>161</v>
      </c>
      <c r="E1653" s="235" t="s">
        <v>21</v>
      </c>
      <c r="F1653" s="236" t="s">
        <v>184</v>
      </c>
      <c r="G1653" s="234"/>
      <c r="H1653" s="237">
        <v>79.658000000000001</v>
      </c>
      <c r="I1653" s="238"/>
      <c r="J1653" s="234"/>
      <c r="K1653" s="234"/>
      <c r="L1653" s="239"/>
      <c r="M1653" s="240"/>
      <c r="N1653" s="241"/>
      <c r="O1653" s="241"/>
      <c r="P1653" s="241"/>
      <c r="Q1653" s="241"/>
      <c r="R1653" s="241"/>
      <c r="S1653" s="241"/>
      <c r="T1653" s="242"/>
      <c r="AT1653" s="243" t="s">
        <v>161</v>
      </c>
      <c r="AU1653" s="243" t="s">
        <v>83</v>
      </c>
      <c r="AV1653" s="15" t="s">
        <v>159</v>
      </c>
      <c r="AW1653" s="15" t="s">
        <v>36</v>
      </c>
      <c r="AX1653" s="15" t="s">
        <v>81</v>
      </c>
      <c r="AY1653" s="243" t="s">
        <v>152</v>
      </c>
    </row>
    <row r="1654" spans="1:65" s="2" customFormat="1" ht="24" customHeight="1">
      <c r="A1654" s="37"/>
      <c r="B1654" s="38"/>
      <c r="C1654" s="198" t="s">
        <v>2363</v>
      </c>
      <c r="D1654" s="198" t="s">
        <v>154</v>
      </c>
      <c r="E1654" s="199" t="s">
        <v>2364</v>
      </c>
      <c r="F1654" s="200" t="s">
        <v>2365</v>
      </c>
      <c r="G1654" s="201" t="s">
        <v>219</v>
      </c>
      <c r="H1654" s="202">
        <v>9.4</v>
      </c>
      <c r="I1654" s="203"/>
      <c r="J1654" s="204">
        <f>ROUND(I1654*H1654,2)</f>
        <v>0</v>
      </c>
      <c r="K1654" s="200" t="s">
        <v>158</v>
      </c>
      <c r="L1654" s="42"/>
      <c r="M1654" s="205" t="s">
        <v>21</v>
      </c>
      <c r="N1654" s="206" t="s">
        <v>45</v>
      </c>
      <c r="O1654" s="68"/>
      <c r="P1654" s="207">
        <f>O1654*H1654</f>
        <v>0</v>
      </c>
      <c r="Q1654" s="207">
        <v>1.5E-3</v>
      </c>
      <c r="R1654" s="207">
        <f>Q1654*H1654</f>
        <v>1.4100000000000001E-2</v>
      </c>
      <c r="S1654" s="207">
        <v>0</v>
      </c>
      <c r="T1654" s="208">
        <f>S1654*H1654</f>
        <v>0</v>
      </c>
      <c r="U1654" s="37"/>
      <c r="V1654" s="37"/>
      <c r="W1654" s="37"/>
      <c r="X1654" s="37"/>
      <c r="Y1654" s="37"/>
      <c r="Z1654" s="37"/>
      <c r="AA1654" s="37"/>
      <c r="AB1654" s="37"/>
      <c r="AC1654" s="37"/>
      <c r="AD1654" s="37"/>
      <c r="AE1654" s="37"/>
      <c r="AR1654" s="209" t="s">
        <v>259</v>
      </c>
      <c r="AT1654" s="209" t="s">
        <v>154</v>
      </c>
      <c r="AU1654" s="209" t="s">
        <v>83</v>
      </c>
      <c r="AY1654" s="19" t="s">
        <v>152</v>
      </c>
      <c r="BE1654" s="210">
        <f>IF(N1654="základní",J1654,0)</f>
        <v>0</v>
      </c>
      <c r="BF1654" s="210">
        <f>IF(N1654="snížená",J1654,0)</f>
        <v>0</v>
      </c>
      <c r="BG1654" s="210">
        <f>IF(N1654="zákl. přenesená",J1654,0)</f>
        <v>0</v>
      </c>
      <c r="BH1654" s="210">
        <f>IF(N1654="sníž. přenesená",J1654,0)</f>
        <v>0</v>
      </c>
      <c r="BI1654" s="210">
        <f>IF(N1654="nulová",J1654,0)</f>
        <v>0</v>
      </c>
      <c r="BJ1654" s="19" t="s">
        <v>81</v>
      </c>
      <c r="BK1654" s="210">
        <f>ROUND(I1654*H1654,2)</f>
        <v>0</v>
      </c>
      <c r="BL1654" s="19" t="s">
        <v>259</v>
      </c>
      <c r="BM1654" s="209" t="s">
        <v>2366</v>
      </c>
    </row>
    <row r="1655" spans="1:65" s="13" customFormat="1">
      <c r="B1655" s="211"/>
      <c r="C1655" s="212"/>
      <c r="D1655" s="213" t="s">
        <v>161</v>
      </c>
      <c r="E1655" s="214" t="s">
        <v>21</v>
      </c>
      <c r="F1655" s="215" t="s">
        <v>335</v>
      </c>
      <c r="G1655" s="212"/>
      <c r="H1655" s="214" t="s">
        <v>21</v>
      </c>
      <c r="I1655" s="216"/>
      <c r="J1655" s="212"/>
      <c r="K1655" s="212"/>
      <c r="L1655" s="217"/>
      <c r="M1655" s="218"/>
      <c r="N1655" s="219"/>
      <c r="O1655" s="219"/>
      <c r="P1655" s="219"/>
      <c r="Q1655" s="219"/>
      <c r="R1655" s="219"/>
      <c r="S1655" s="219"/>
      <c r="T1655" s="220"/>
      <c r="AT1655" s="221" t="s">
        <v>161</v>
      </c>
      <c r="AU1655" s="221" t="s">
        <v>83</v>
      </c>
      <c r="AV1655" s="13" t="s">
        <v>81</v>
      </c>
      <c r="AW1655" s="13" t="s">
        <v>36</v>
      </c>
      <c r="AX1655" s="13" t="s">
        <v>74</v>
      </c>
      <c r="AY1655" s="221" t="s">
        <v>152</v>
      </c>
    </row>
    <row r="1656" spans="1:65" s="14" customFormat="1" ht="22.5">
      <c r="B1656" s="222"/>
      <c r="C1656" s="223"/>
      <c r="D1656" s="213" t="s">
        <v>161</v>
      </c>
      <c r="E1656" s="224" t="s">
        <v>21</v>
      </c>
      <c r="F1656" s="225" t="s">
        <v>2367</v>
      </c>
      <c r="G1656" s="223"/>
      <c r="H1656" s="226">
        <v>9.4</v>
      </c>
      <c r="I1656" s="227"/>
      <c r="J1656" s="223"/>
      <c r="K1656" s="223"/>
      <c r="L1656" s="228"/>
      <c r="M1656" s="229"/>
      <c r="N1656" s="230"/>
      <c r="O1656" s="230"/>
      <c r="P1656" s="230"/>
      <c r="Q1656" s="230"/>
      <c r="R1656" s="230"/>
      <c r="S1656" s="230"/>
      <c r="T1656" s="231"/>
      <c r="AT1656" s="232" t="s">
        <v>161</v>
      </c>
      <c r="AU1656" s="232" t="s">
        <v>83</v>
      </c>
      <c r="AV1656" s="14" t="s">
        <v>83</v>
      </c>
      <c r="AW1656" s="14" t="s">
        <v>36</v>
      </c>
      <c r="AX1656" s="14" t="s">
        <v>81</v>
      </c>
      <c r="AY1656" s="232" t="s">
        <v>152</v>
      </c>
    </row>
    <row r="1657" spans="1:65" s="2" customFormat="1" ht="36" customHeight="1">
      <c r="A1657" s="37"/>
      <c r="B1657" s="38"/>
      <c r="C1657" s="198" t="s">
        <v>2368</v>
      </c>
      <c r="D1657" s="198" t="s">
        <v>154</v>
      </c>
      <c r="E1657" s="199" t="s">
        <v>2369</v>
      </c>
      <c r="F1657" s="200" t="s">
        <v>2370</v>
      </c>
      <c r="G1657" s="201" t="s">
        <v>219</v>
      </c>
      <c r="H1657" s="202">
        <v>84.697999999999993</v>
      </c>
      <c r="I1657" s="203"/>
      <c r="J1657" s="204">
        <f>ROUND(I1657*H1657,2)</f>
        <v>0</v>
      </c>
      <c r="K1657" s="200" t="s">
        <v>158</v>
      </c>
      <c r="L1657" s="42"/>
      <c r="M1657" s="205" t="s">
        <v>21</v>
      </c>
      <c r="N1657" s="206" t="s">
        <v>45</v>
      </c>
      <c r="O1657" s="68"/>
      <c r="P1657" s="207">
        <f>O1657*H1657</f>
        <v>0</v>
      </c>
      <c r="Q1657" s="207">
        <v>5.1999999999999998E-3</v>
      </c>
      <c r="R1657" s="207">
        <f>Q1657*H1657</f>
        <v>0.44042959999999992</v>
      </c>
      <c r="S1657" s="207">
        <v>0</v>
      </c>
      <c r="T1657" s="208">
        <f>S1657*H1657</f>
        <v>0</v>
      </c>
      <c r="U1657" s="37"/>
      <c r="V1657" s="37"/>
      <c r="W1657" s="37"/>
      <c r="X1657" s="37"/>
      <c r="Y1657" s="37"/>
      <c r="Z1657" s="37"/>
      <c r="AA1657" s="37"/>
      <c r="AB1657" s="37"/>
      <c r="AC1657" s="37"/>
      <c r="AD1657" s="37"/>
      <c r="AE1657" s="37"/>
      <c r="AR1657" s="209" t="s">
        <v>259</v>
      </c>
      <c r="AT1657" s="209" t="s">
        <v>154</v>
      </c>
      <c r="AU1657" s="209" t="s">
        <v>83</v>
      </c>
      <c r="AY1657" s="19" t="s">
        <v>152</v>
      </c>
      <c r="BE1657" s="210">
        <f>IF(N1657="základní",J1657,0)</f>
        <v>0</v>
      </c>
      <c r="BF1657" s="210">
        <f>IF(N1657="snížená",J1657,0)</f>
        <v>0</v>
      </c>
      <c r="BG1657" s="210">
        <f>IF(N1657="zákl. přenesená",J1657,0)</f>
        <v>0</v>
      </c>
      <c r="BH1657" s="210">
        <f>IF(N1657="sníž. přenesená",J1657,0)</f>
        <v>0</v>
      </c>
      <c r="BI1657" s="210">
        <f>IF(N1657="nulová",J1657,0)</f>
        <v>0</v>
      </c>
      <c r="BJ1657" s="19" t="s">
        <v>81</v>
      </c>
      <c r="BK1657" s="210">
        <f>ROUND(I1657*H1657,2)</f>
        <v>0</v>
      </c>
      <c r="BL1657" s="19" t="s">
        <v>259</v>
      </c>
      <c r="BM1657" s="209" t="s">
        <v>2371</v>
      </c>
    </row>
    <row r="1658" spans="1:65" s="13" customFormat="1">
      <c r="B1658" s="211"/>
      <c r="C1658" s="212"/>
      <c r="D1658" s="213" t="s">
        <v>161</v>
      </c>
      <c r="E1658" s="214" t="s">
        <v>21</v>
      </c>
      <c r="F1658" s="215" t="s">
        <v>544</v>
      </c>
      <c r="G1658" s="212"/>
      <c r="H1658" s="214" t="s">
        <v>21</v>
      </c>
      <c r="I1658" s="216"/>
      <c r="J1658" s="212"/>
      <c r="K1658" s="212"/>
      <c r="L1658" s="217"/>
      <c r="M1658" s="218"/>
      <c r="N1658" s="219"/>
      <c r="O1658" s="219"/>
      <c r="P1658" s="219"/>
      <c r="Q1658" s="219"/>
      <c r="R1658" s="219"/>
      <c r="S1658" s="219"/>
      <c r="T1658" s="220"/>
      <c r="AT1658" s="221" t="s">
        <v>161</v>
      </c>
      <c r="AU1658" s="221" t="s">
        <v>83</v>
      </c>
      <c r="AV1658" s="13" t="s">
        <v>81</v>
      </c>
      <c r="AW1658" s="13" t="s">
        <v>36</v>
      </c>
      <c r="AX1658" s="13" t="s">
        <v>74</v>
      </c>
      <c r="AY1658" s="221" t="s">
        <v>152</v>
      </c>
    </row>
    <row r="1659" spans="1:65" s="13" customFormat="1">
      <c r="B1659" s="211"/>
      <c r="C1659" s="212"/>
      <c r="D1659" s="213" t="s">
        <v>161</v>
      </c>
      <c r="E1659" s="214" t="s">
        <v>21</v>
      </c>
      <c r="F1659" s="215" t="s">
        <v>2144</v>
      </c>
      <c r="G1659" s="212"/>
      <c r="H1659" s="214" t="s">
        <v>21</v>
      </c>
      <c r="I1659" s="216"/>
      <c r="J1659" s="212"/>
      <c r="K1659" s="212"/>
      <c r="L1659" s="217"/>
      <c r="M1659" s="218"/>
      <c r="N1659" s="219"/>
      <c r="O1659" s="219"/>
      <c r="P1659" s="219"/>
      <c r="Q1659" s="219"/>
      <c r="R1659" s="219"/>
      <c r="S1659" s="219"/>
      <c r="T1659" s="220"/>
      <c r="AT1659" s="221" t="s">
        <v>161</v>
      </c>
      <c r="AU1659" s="221" t="s">
        <v>83</v>
      </c>
      <c r="AV1659" s="13" t="s">
        <v>81</v>
      </c>
      <c r="AW1659" s="13" t="s">
        <v>36</v>
      </c>
      <c r="AX1659" s="13" t="s">
        <v>74</v>
      </c>
      <c r="AY1659" s="221" t="s">
        <v>152</v>
      </c>
    </row>
    <row r="1660" spans="1:65" s="14" customFormat="1">
      <c r="B1660" s="222"/>
      <c r="C1660" s="223"/>
      <c r="D1660" s="213" t="s">
        <v>161</v>
      </c>
      <c r="E1660" s="224" t="s">
        <v>21</v>
      </c>
      <c r="F1660" s="225" t="s">
        <v>2355</v>
      </c>
      <c r="G1660" s="223"/>
      <c r="H1660" s="226">
        <v>13.445</v>
      </c>
      <c r="I1660" s="227"/>
      <c r="J1660" s="223"/>
      <c r="K1660" s="223"/>
      <c r="L1660" s="228"/>
      <c r="M1660" s="229"/>
      <c r="N1660" s="230"/>
      <c r="O1660" s="230"/>
      <c r="P1660" s="230"/>
      <c r="Q1660" s="230"/>
      <c r="R1660" s="230"/>
      <c r="S1660" s="230"/>
      <c r="T1660" s="231"/>
      <c r="AT1660" s="232" t="s">
        <v>161</v>
      </c>
      <c r="AU1660" s="232" t="s">
        <v>83</v>
      </c>
      <c r="AV1660" s="14" t="s">
        <v>83</v>
      </c>
      <c r="AW1660" s="14" t="s">
        <v>36</v>
      </c>
      <c r="AX1660" s="14" t="s">
        <v>74</v>
      </c>
      <c r="AY1660" s="232" t="s">
        <v>152</v>
      </c>
    </row>
    <row r="1661" spans="1:65" s="14" customFormat="1">
      <c r="B1661" s="222"/>
      <c r="C1661" s="223"/>
      <c r="D1661" s="213" t="s">
        <v>161</v>
      </c>
      <c r="E1661" s="224" t="s">
        <v>21</v>
      </c>
      <c r="F1661" s="225" t="s">
        <v>2356</v>
      </c>
      <c r="G1661" s="223"/>
      <c r="H1661" s="226">
        <v>14.364000000000001</v>
      </c>
      <c r="I1661" s="227"/>
      <c r="J1661" s="223"/>
      <c r="K1661" s="223"/>
      <c r="L1661" s="228"/>
      <c r="M1661" s="229"/>
      <c r="N1661" s="230"/>
      <c r="O1661" s="230"/>
      <c r="P1661" s="230"/>
      <c r="Q1661" s="230"/>
      <c r="R1661" s="230"/>
      <c r="S1661" s="230"/>
      <c r="T1661" s="231"/>
      <c r="AT1661" s="232" t="s">
        <v>161</v>
      </c>
      <c r="AU1661" s="232" t="s">
        <v>83</v>
      </c>
      <c r="AV1661" s="14" t="s">
        <v>83</v>
      </c>
      <c r="AW1661" s="14" t="s">
        <v>36</v>
      </c>
      <c r="AX1661" s="14" t="s">
        <v>74</v>
      </c>
      <c r="AY1661" s="232" t="s">
        <v>152</v>
      </c>
    </row>
    <row r="1662" spans="1:65" s="14" customFormat="1">
      <c r="B1662" s="222"/>
      <c r="C1662" s="223"/>
      <c r="D1662" s="213" t="s">
        <v>161</v>
      </c>
      <c r="E1662" s="224" t="s">
        <v>21</v>
      </c>
      <c r="F1662" s="225" t="s">
        <v>2357</v>
      </c>
      <c r="G1662" s="223"/>
      <c r="H1662" s="226">
        <v>7.641</v>
      </c>
      <c r="I1662" s="227"/>
      <c r="J1662" s="223"/>
      <c r="K1662" s="223"/>
      <c r="L1662" s="228"/>
      <c r="M1662" s="229"/>
      <c r="N1662" s="230"/>
      <c r="O1662" s="230"/>
      <c r="P1662" s="230"/>
      <c r="Q1662" s="230"/>
      <c r="R1662" s="230"/>
      <c r="S1662" s="230"/>
      <c r="T1662" s="231"/>
      <c r="AT1662" s="232" t="s">
        <v>161</v>
      </c>
      <c r="AU1662" s="232" t="s">
        <v>83</v>
      </c>
      <c r="AV1662" s="14" t="s">
        <v>83</v>
      </c>
      <c r="AW1662" s="14" t="s">
        <v>36</v>
      </c>
      <c r="AX1662" s="14" t="s">
        <v>74</v>
      </c>
      <c r="AY1662" s="232" t="s">
        <v>152</v>
      </c>
    </row>
    <row r="1663" spans="1:65" s="14" customFormat="1">
      <c r="B1663" s="222"/>
      <c r="C1663" s="223"/>
      <c r="D1663" s="213" t="s">
        <v>161</v>
      </c>
      <c r="E1663" s="224" t="s">
        <v>21</v>
      </c>
      <c r="F1663" s="225" t="s">
        <v>2372</v>
      </c>
      <c r="G1663" s="223"/>
      <c r="H1663" s="226">
        <v>10.96</v>
      </c>
      <c r="I1663" s="227"/>
      <c r="J1663" s="223"/>
      <c r="K1663" s="223"/>
      <c r="L1663" s="228"/>
      <c r="M1663" s="229"/>
      <c r="N1663" s="230"/>
      <c r="O1663" s="230"/>
      <c r="P1663" s="230"/>
      <c r="Q1663" s="230"/>
      <c r="R1663" s="230"/>
      <c r="S1663" s="230"/>
      <c r="T1663" s="231"/>
      <c r="AT1663" s="232" t="s">
        <v>161</v>
      </c>
      <c r="AU1663" s="232" t="s">
        <v>83</v>
      </c>
      <c r="AV1663" s="14" t="s">
        <v>83</v>
      </c>
      <c r="AW1663" s="14" t="s">
        <v>36</v>
      </c>
      <c r="AX1663" s="14" t="s">
        <v>74</v>
      </c>
      <c r="AY1663" s="232" t="s">
        <v>152</v>
      </c>
    </row>
    <row r="1664" spans="1:65" s="14" customFormat="1">
      <c r="B1664" s="222"/>
      <c r="C1664" s="223"/>
      <c r="D1664" s="213" t="s">
        <v>161</v>
      </c>
      <c r="E1664" s="224" t="s">
        <v>21</v>
      </c>
      <c r="F1664" s="225" t="s">
        <v>2373</v>
      </c>
      <c r="G1664" s="223"/>
      <c r="H1664" s="226">
        <v>2.56</v>
      </c>
      <c r="I1664" s="227"/>
      <c r="J1664" s="223"/>
      <c r="K1664" s="223"/>
      <c r="L1664" s="228"/>
      <c r="M1664" s="229"/>
      <c r="N1664" s="230"/>
      <c r="O1664" s="230"/>
      <c r="P1664" s="230"/>
      <c r="Q1664" s="230"/>
      <c r="R1664" s="230"/>
      <c r="S1664" s="230"/>
      <c r="T1664" s="231"/>
      <c r="AT1664" s="232" t="s">
        <v>161</v>
      </c>
      <c r="AU1664" s="232" t="s">
        <v>83</v>
      </c>
      <c r="AV1664" s="14" t="s">
        <v>83</v>
      </c>
      <c r="AW1664" s="14" t="s">
        <v>36</v>
      </c>
      <c r="AX1664" s="14" t="s">
        <v>74</v>
      </c>
      <c r="AY1664" s="232" t="s">
        <v>152</v>
      </c>
    </row>
    <row r="1665" spans="1:65" s="13" customFormat="1">
      <c r="B1665" s="211"/>
      <c r="C1665" s="212"/>
      <c r="D1665" s="213" t="s">
        <v>161</v>
      </c>
      <c r="E1665" s="214" t="s">
        <v>21</v>
      </c>
      <c r="F1665" s="215" t="s">
        <v>411</v>
      </c>
      <c r="G1665" s="212"/>
      <c r="H1665" s="214" t="s">
        <v>21</v>
      </c>
      <c r="I1665" s="216"/>
      <c r="J1665" s="212"/>
      <c r="K1665" s="212"/>
      <c r="L1665" s="217"/>
      <c r="M1665" s="218"/>
      <c r="N1665" s="219"/>
      <c r="O1665" s="219"/>
      <c r="P1665" s="219"/>
      <c r="Q1665" s="219"/>
      <c r="R1665" s="219"/>
      <c r="S1665" s="219"/>
      <c r="T1665" s="220"/>
      <c r="AT1665" s="221" t="s">
        <v>161</v>
      </c>
      <c r="AU1665" s="221" t="s">
        <v>83</v>
      </c>
      <c r="AV1665" s="13" t="s">
        <v>81</v>
      </c>
      <c r="AW1665" s="13" t="s">
        <v>36</v>
      </c>
      <c r="AX1665" s="13" t="s">
        <v>74</v>
      </c>
      <c r="AY1665" s="221" t="s">
        <v>152</v>
      </c>
    </row>
    <row r="1666" spans="1:65" s="14" customFormat="1">
      <c r="B1666" s="222"/>
      <c r="C1666" s="223"/>
      <c r="D1666" s="213" t="s">
        <v>161</v>
      </c>
      <c r="E1666" s="224" t="s">
        <v>21</v>
      </c>
      <c r="F1666" s="225" t="s">
        <v>2359</v>
      </c>
      <c r="G1666" s="223"/>
      <c r="H1666" s="226">
        <v>11.465999999999999</v>
      </c>
      <c r="I1666" s="227"/>
      <c r="J1666" s="223"/>
      <c r="K1666" s="223"/>
      <c r="L1666" s="228"/>
      <c r="M1666" s="229"/>
      <c r="N1666" s="230"/>
      <c r="O1666" s="230"/>
      <c r="P1666" s="230"/>
      <c r="Q1666" s="230"/>
      <c r="R1666" s="230"/>
      <c r="S1666" s="230"/>
      <c r="T1666" s="231"/>
      <c r="AT1666" s="232" t="s">
        <v>161</v>
      </c>
      <c r="AU1666" s="232" t="s">
        <v>83</v>
      </c>
      <c r="AV1666" s="14" t="s">
        <v>83</v>
      </c>
      <c r="AW1666" s="14" t="s">
        <v>36</v>
      </c>
      <c r="AX1666" s="14" t="s">
        <v>74</v>
      </c>
      <c r="AY1666" s="232" t="s">
        <v>152</v>
      </c>
    </row>
    <row r="1667" spans="1:65" s="14" customFormat="1">
      <c r="B1667" s="222"/>
      <c r="C1667" s="223"/>
      <c r="D1667" s="213" t="s">
        <v>161</v>
      </c>
      <c r="E1667" s="224" t="s">
        <v>21</v>
      </c>
      <c r="F1667" s="225" t="s">
        <v>2360</v>
      </c>
      <c r="G1667" s="223"/>
      <c r="H1667" s="226">
        <v>9.2210000000000001</v>
      </c>
      <c r="I1667" s="227"/>
      <c r="J1667" s="223"/>
      <c r="K1667" s="223"/>
      <c r="L1667" s="228"/>
      <c r="M1667" s="229"/>
      <c r="N1667" s="230"/>
      <c r="O1667" s="230"/>
      <c r="P1667" s="230"/>
      <c r="Q1667" s="230"/>
      <c r="R1667" s="230"/>
      <c r="S1667" s="230"/>
      <c r="T1667" s="231"/>
      <c r="AT1667" s="232" t="s">
        <v>161</v>
      </c>
      <c r="AU1667" s="232" t="s">
        <v>83</v>
      </c>
      <c r="AV1667" s="14" t="s">
        <v>83</v>
      </c>
      <c r="AW1667" s="14" t="s">
        <v>36</v>
      </c>
      <c r="AX1667" s="14" t="s">
        <v>74</v>
      </c>
      <c r="AY1667" s="232" t="s">
        <v>152</v>
      </c>
    </row>
    <row r="1668" spans="1:65" s="14" customFormat="1">
      <c r="B1668" s="222"/>
      <c r="C1668" s="223"/>
      <c r="D1668" s="213" t="s">
        <v>161</v>
      </c>
      <c r="E1668" s="224" t="s">
        <v>21</v>
      </c>
      <c r="F1668" s="225" t="s">
        <v>2361</v>
      </c>
      <c r="G1668" s="223"/>
      <c r="H1668" s="226">
        <v>7.601</v>
      </c>
      <c r="I1668" s="227"/>
      <c r="J1668" s="223"/>
      <c r="K1668" s="223"/>
      <c r="L1668" s="228"/>
      <c r="M1668" s="229"/>
      <c r="N1668" s="230"/>
      <c r="O1668" s="230"/>
      <c r="P1668" s="230"/>
      <c r="Q1668" s="230"/>
      <c r="R1668" s="230"/>
      <c r="S1668" s="230"/>
      <c r="T1668" s="231"/>
      <c r="AT1668" s="232" t="s">
        <v>161</v>
      </c>
      <c r="AU1668" s="232" t="s">
        <v>83</v>
      </c>
      <c r="AV1668" s="14" t="s">
        <v>83</v>
      </c>
      <c r="AW1668" s="14" t="s">
        <v>36</v>
      </c>
      <c r="AX1668" s="14" t="s">
        <v>74</v>
      </c>
      <c r="AY1668" s="232" t="s">
        <v>152</v>
      </c>
    </row>
    <row r="1669" spans="1:65" s="14" customFormat="1">
      <c r="B1669" s="222"/>
      <c r="C1669" s="223"/>
      <c r="D1669" s="213" t="s">
        <v>161</v>
      </c>
      <c r="E1669" s="224" t="s">
        <v>21</v>
      </c>
      <c r="F1669" s="225" t="s">
        <v>2362</v>
      </c>
      <c r="G1669" s="223"/>
      <c r="H1669" s="226">
        <v>7.44</v>
      </c>
      <c r="I1669" s="227"/>
      <c r="J1669" s="223"/>
      <c r="K1669" s="223"/>
      <c r="L1669" s="228"/>
      <c r="M1669" s="229"/>
      <c r="N1669" s="230"/>
      <c r="O1669" s="230"/>
      <c r="P1669" s="230"/>
      <c r="Q1669" s="230"/>
      <c r="R1669" s="230"/>
      <c r="S1669" s="230"/>
      <c r="T1669" s="231"/>
      <c r="AT1669" s="232" t="s">
        <v>161</v>
      </c>
      <c r="AU1669" s="232" t="s">
        <v>83</v>
      </c>
      <c r="AV1669" s="14" t="s">
        <v>83</v>
      </c>
      <c r="AW1669" s="14" t="s">
        <v>36</v>
      </c>
      <c r="AX1669" s="14" t="s">
        <v>74</v>
      </c>
      <c r="AY1669" s="232" t="s">
        <v>152</v>
      </c>
    </row>
    <row r="1670" spans="1:65" s="15" customFormat="1">
      <c r="B1670" s="233"/>
      <c r="C1670" s="234"/>
      <c r="D1670" s="213" t="s">
        <v>161</v>
      </c>
      <c r="E1670" s="235" t="s">
        <v>21</v>
      </c>
      <c r="F1670" s="236" t="s">
        <v>184</v>
      </c>
      <c r="G1670" s="234"/>
      <c r="H1670" s="237">
        <v>84.698000000000008</v>
      </c>
      <c r="I1670" s="238"/>
      <c r="J1670" s="234"/>
      <c r="K1670" s="234"/>
      <c r="L1670" s="239"/>
      <c r="M1670" s="240"/>
      <c r="N1670" s="241"/>
      <c r="O1670" s="241"/>
      <c r="P1670" s="241"/>
      <c r="Q1670" s="241"/>
      <c r="R1670" s="241"/>
      <c r="S1670" s="241"/>
      <c r="T1670" s="242"/>
      <c r="AT1670" s="243" t="s">
        <v>161</v>
      </c>
      <c r="AU1670" s="243" t="s">
        <v>83</v>
      </c>
      <c r="AV1670" s="15" t="s">
        <v>159</v>
      </c>
      <c r="AW1670" s="15" t="s">
        <v>36</v>
      </c>
      <c r="AX1670" s="15" t="s">
        <v>81</v>
      </c>
      <c r="AY1670" s="243" t="s">
        <v>152</v>
      </c>
    </row>
    <row r="1671" spans="1:65" s="2" customFormat="1" ht="16.5" customHeight="1">
      <c r="A1671" s="37"/>
      <c r="B1671" s="38"/>
      <c r="C1671" s="244" t="s">
        <v>2374</v>
      </c>
      <c r="D1671" s="244" t="s">
        <v>365</v>
      </c>
      <c r="E1671" s="245" t="s">
        <v>2375</v>
      </c>
      <c r="F1671" s="246" t="s">
        <v>2376</v>
      </c>
      <c r="G1671" s="247" t="s">
        <v>219</v>
      </c>
      <c r="H1671" s="248">
        <v>93.168000000000006</v>
      </c>
      <c r="I1671" s="249"/>
      <c r="J1671" s="250">
        <f>ROUND(I1671*H1671,2)</f>
        <v>0</v>
      </c>
      <c r="K1671" s="246" t="s">
        <v>158</v>
      </c>
      <c r="L1671" s="251"/>
      <c r="M1671" s="252" t="s">
        <v>21</v>
      </c>
      <c r="N1671" s="253" t="s">
        <v>45</v>
      </c>
      <c r="O1671" s="68"/>
      <c r="P1671" s="207">
        <f>O1671*H1671</f>
        <v>0</v>
      </c>
      <c r="Q1671" s="207">
        <v>1.26E-2</v>
      </c>
      <c r="R1671" s="207">
        <f>Q1671*H1671</f>
        <v>1.1739168</v>
      </c>
      <c r="S1671" s="207">
        <v>0</v>
      </c>
      <c r="T1671" s="208">
        <f>S1671*H1671</f>
        <v>0</v>
      </c>
      <c r="U1671" s="37"/>
      <c r="V1671" s="37"/>
      <c r="W1671" s="37"/>
      <c r="X1671" s="37"/>
      <c r="Y1671" s="37"/>
      <c r="Z1671" s="37"/>
      <c r="AA1671" s="37"/>
      <c r="AB1671" s="37"/>
      <c r="AC1671" s="37"/>
      <c r="AD1671" s="37"/>
      <c r="AE1671" s="37"/>
      <c r="AR1671" s="209" t="s">
        <v>353</v>
      </c>
      <c r="AT1671" s="209" t="s">
        <v>365</v>
      </c>
      <c r="AU1671" s="209" t="s">
        <v>83</v>
      </c>
      <c r="AY1671" s="19" t="s">
        <v>152</v>
      </c>
      <c r="BE1671" s="210">
        <f>IF(N1671="základní",J1671,0)</f>
        <v>0</v>
      </c>
      <c r="BF1671" s="210">
        <f>IF(N1671="snížená",J1671,0)</f>
        <v>0</v>
      </c>
      <c r="BG1671" s="210">
        <f>IF(N1671="zákl. přenesená",J1671,0)</f>
        <v>0</v>
      </c>
      <c r="BH1671" s="210">
        <f>IF(N1671="sníž. přenesená",J1671,0)</f>
        <v>0</v>
      </c>
      <c r="BI1671" s="210">
        <f>IF(N1671="nulová",J1671,0)</f>
        <v>0</v>
      </c>
      <c r="BJ1671" s="19" t="s">
        <v>81</v>
      </c>
      <c r="BK1671" s="210">
        <f>ROUND(I1671*H1671,2)</f>
        <v>0</v>
      </c>
      <c r="BL1671" s="19" t="s">
        <v>259</v>
      </c>
      <c r="BM1671" s="209" t="s">
        <v>2377</v>
      </c>
    </row>
    <row r="1672" spans="1:65" s="14" customFormat="1">
      <c r="B1672" s="222"/>
      <c r="C1672" s="223"/>
      <c r="D1672" s="213" t="s">
        <v>161</v>
      </c>
      <c r="E1672" s="224" t="s">
        <v>21</v>
      </c>
      <c r="F1672" s="225" t="s">
        <v>2378</v>
      </c>
      <c r="G1672" s="223"/>
      <c r="H1672" s="226">
        <v>84.697999999999993</v>
      </c>
      <c r="I1672" s="227"/>
      <c r="J1672" s="223"/>
      <c r="K1672" s="223"/>
      <c r="L1672" s="228"/>
      <c r="M1672" s="229"/>
      <c r="N1672" s="230"/>
      <c r="O1672" s="230"/>
      <c r="P1672" s="230"/>
      <c r="Q1672" s="230"/>
      <c r="R1672" s="230"/>
      <c r="S1672" s="230"/>
      <c r="T1672" s="231"/>
      <c r="AT1672" s="232" t="s">
        <v>161</v>
      </c>
      <c r="AU1672" s="232" t="s">
        <v>83</v>
      </c>
      <c r="AV1672" s="14" t="s">
        <v>83</v>
      </c>
      <c r="AW1672" s="14" t="s">
        <v>36</v>
      </c>
      <c r="AX1672" s="14" t="s">
        <v>81</v>
      </c>
      <c r="AY1672" s="232" t="s">
        <v>152</v>
      </c>
    </row>
    <row r="1673" spans="1:65" s="14" customFormat="1">
      <c r="B1673" s="222"/>
      <c r="C1673" s="223"/>
      <c r="D1673" s="213" t="s">
        <v>161</v>
      </c>
      <c r="E1673" s="223"/>
      <c r="F1673" s="225" t="s">
        <v>2379</v>
      </c>
      <c r="G1673" s="223"/>
      <c r="H1673" s="226">
        <v>93.168000000000006</v>
      </c>
      <c r="I1673" s="227"/>
      <c r="J1673" s="223"/>
      <c r="K1673" s="223"/>
      <c r="L1673" s="228"/>
      <c r="M1673" s="229"/>
      <c r="N1673" s="230"/>
      <c r="O1673" s="230"/>
      <c r="P1673" s="230"/>
      <c r="Q1673" s="230"/>
      <c r="R1673" s="230"/>
      <c r="S1673" s="230"/>
      <c r="T1673" s="231"/>
      <c r="AT1673" s="232" t="s">
        <v>161</v>
      </c>
      <c r="AU1673" s="232" t="s">
        <v>83</v>
      </c>
      <c r="AV1673" s="14" t="s">
        <v>83</v>
      </c>
      <c r="AW1673" s="14" t="s">
        <v>4</v>
      </c>
      <c r="AX1673" s="14" t="s">
        <v>81</v>
      </c>
      <c r="AY1673" s="232" t="s">
        <v>152</v>
      </c>
    </row>
    <row r="1674" spans="1:65" s="2" customFormat="1" ht="24" customHeight="1">
      <c r="A1674" s="37"/>
      <c r="B1674" s="38"/>
      <c r="C1674" s="198" t="s">
        <v>2380</v>
      </c>
      <c r="D1674" s="198" t="s">
        <v>154</v>
      </c>
      <c r="E1674" s="199" t="s">
        <v>2381</v>
      </c>
      <c r="F1674" s="200" t="s">
        <v>2382</v>
      </c>
      <c r="G1674" s="201" t="s">
        <v>219</v>
      </c>
      <c r="H1674" s="202">
        <v>40.383000000000003</v>
      </c>
      <c r="I1674" s="203"/>
      <c r="J1674" s="204">
        <f>ROUND(I1674*H1674,2)</f>
        <v>0</v>
      </c>
      <c r="K1674" s="200" t="s">
        <v>158</v>
      </c>
      <c r="L1674" s="42"/>
      <c r="M1674" s="205" t="s">
        <v>21</v>
      </c>
      <c r="N1674" s="206" t="s">
        <v>45</v>
      </c>
      <c r="O1674" s="68"/>
      <c r="P1674" s="207">
        <f>O1674*H1674</f>
        <v>0</v>
      </c>
      <c r="Q1674" s="207">
        <v>0</v>
      </c>
      <c r="R1674" s="207">
        <f>Q1674*H1674</f>
        <v>0</v>
      </c>
      <c r="S1674" s="207">
        <v>0</v>
      </c>
      <c r="T1674" s="208">
        <f>S1674*H1674</f>
        <v>0</v>
      </c>
      <c r="U1674" s="37"/>
      <c r="V1674" s="37"/>
      <c r="W1674" s="37"/>
      <c r="X1674" s="37"/>
      <c r="Y1674" s="37"/>
      <c r="Z1674" s="37"/>
      <c r="AA1674" s="37"/>
      <c r="AB1674" s="37"/>
      <c r="AC1674" s="37"/>
      <c r="AD1674" s="37"/>
      <c r="AE1674" s="37"/>
      <c r="AR1674" s="209" t="s">
        <v>259</v>
      </c>
      <c r="AT1674" s="209" t="s">
        <v>154</v>
      </c>
      <c r="AU1674" s="209" t="s">
        <v>83</v>
      </c>
      <c r="AY1674" s="19" t="s">
        <v>152</v>
      </c>
      <c r="BE1674" s="210">
        <f>IF(N1674="základní",J1674,0)</f>
        <v>0</v>
      </c>
      <c r="BF1674" s="210">
        <f>IF(N1674="snížená",J1674,0)</f>
        <v>0</v>
      </c>
      <c r="BG1674" s="210">
        <f>IF(N1674="zákl. přenesená",J1674,0)</f>
        <v>0</v>
      </c>
      <c r="BH1674" s="210">
        <f>IF(N1674="sníž. přenesená",J1674,0)</f>
        <v>0</v>
      </c>
      <c r="BI1674" s="210">
        <f>IF(N1674="nulová",J1674,0)</f>
        <v>0</v>
      </c>
      <c r="BJ1674" s="19" t="s">
        <v>81</v>
      </c>
      <c r="BK1674" s="210">
        <f>ROUND(I1674*H1674,2)</f>
        <v>0</v>
      </c>
      <c r="BL1674" s="19" t="s">
        <v>259</v>
      </c>
      <c r="BM1674" s="209" t="s">
        <v>2383</v>
      </c>
    </row>
    <row r="1675" spans="1:65" s="13" customFormat="1">
      <c r="B1675" s="211"/>
      <c r="C1675" s="212"/>
      <c r="D1675" s="213" t="s">
        <v>161</v>
      </c>
      <c r="E1675" s="214" t="s">
        <v>21</v>
      </c>
      <c r="F1675" s="215" t="s">
        <v>544</v>
      </c>
      <c r="G1675" s="212"/>
      <c r="H1675" s="214" t="s">
        <v>21</v>
      </c>
      <c r="I1675" s="216"/>
      <c r="J1675" s="212"/>
      <c r="K1675" s="212"/>
      <c r="L1675" s="217"/>
      <c r="M1675" s="218"/>
      <c r="N1675" s="219"/>
      <c r="O1675" s="219"/>
      <c r="P1675" s="219"/>
      <c r="Q1675" s="219"/>
      <c r="R1675" s="219"/>
      <c r="S1675" s="219"/>
      <c r="T1675" s="220"/>
      <c r="AT1675" s="221" t="s">
        <v>161</v>
      </c>
      <c r="AU1675" s="221" t="s">
        <v>83</v>
      </c>
      <c r="AV1675" s="13" t="s">
        <v>81</v>
      </c>
      <c r="AW1675" s="13" t="s">
        <v>36</v>
      </c>
      <c r="AX1675" s="13" t="s">
        <v>74</v>
      </c>
      <c r="AY1675" s="221" t="s">
        <v>152</v>
      </c>
    </row>
    <row r="1676" spans="1:65" s="13" customFormat="1">
      <c r="B1676" s="211"/>
      <c r="C1676" s="212"/>
      <c r="D1676" s="213" t="s">
        <v>161</v>
      </c>
      <c r="E1676" s="214" t="s">
        <v>21</v>
      </c>
      <c r="F1676" s="215" t="s">
        <v>2144</v>
      </c>
      <c r="G1676" s="212"/>
      <c r="H1676" s="214" t="s">
        <v>21</v>
      </c>
      <c r="I1676" s="216"/>
      <c r="J1676" s="212"/>
      <c r="K1676" s="212"/>
      <c r="L1676" s="217"/>
      <c r="M1676" s="218"/>
      <c r="N1676" s="219"/>
      <c r="O1676" s="219"/>
      <c r="P1676" s="219"/>
      <c r="Q1676" s="219"/>
      <c r="R1676" s="219"/>
      <c r="S1676" s="219"/>
      <c r="T1676" s="220"/>
      <c r="AT1676" s="221" t="s">
        <v>161</v>
      </c>
      <c r="AU1676" s="221" t="s">
        <v>83</v>
      </c>
      <c r="AV1676" s="13" t="s">
        <v>81</v>
      </c>
      <c r="AW1676" s="13" t="s">
        <v>36</v>
      </c>
      <c r="AX1676" s="13" t="s">
        <v>74</v>
      </c>
      <c r="AY1676" s="221" t="s">
        <v>152</v>
      </c>
    </row>
    <row r="1677" spans="1:65" s="14" customFormat="1">
      <c r="B1677" s="222"/>
      <c r="C1677" s="223"/>
      <c r="D1677" s="213" t="s">
        <v>161</v>
      </c>
      <c r="E1677" s="224" t="s">
        <v>21</v>
      </c>
      <c r="F1677" s="225" t="s">
        <v>2357</v>
      </c>
      <c r="G1677" s="223"/>
      <c r="H1677" s="226">
        <v>7.641</v>
      </c>
      <c r="I1677" s="227"/>
      <c r="J1677" s="223"/>
      <c r="K1677" s="223"/>
      <c r="L1677" s="228"/>
      <c r="M1677" s="229"/>
      <c r="N1677" s="230"/>
      <c r="O1677" s="230"/>
      <c r="P1677" s="230"/>
      <c r="Q1677" s="230"/>
      <c r="R1677" s="230"/>
      <c r="S1677" s="230"/>
      <c r="T1677" s="231"/>
      <c r="AT1677" s="232" t="s">
        <v>161</v>
      </c>
      <c r="AU1677" s="232" t="s">
        <v>83</v>
      </c>
      <c r="AV1677" s="14" t="s">
        <v>83</v>
      </c>
      <c r="AW1677" s="14" t="s">
        <v>36</v>
      </c>
      <c r="AX1677" s="14" t="s">
        <v>74</v>
      </c>
      <c r="AY1677" s="232" t="s">
        <v>152</v>
      </c>
    </row>
    <row r="1678" spans="1:65" s="14" customFormat="1">
      <c r="B1678" s="222"/>
      <c r="C1678" s="223"/>
      <c r="D1678" s="213" t="s">
        <v>161</v>
      </c>
      <c r="E1678" s="224" t="s">
        <v>21</v>
      </c>
      <c r="F1678" s="225" t="s">
        <v>2358</v>
      </c>
      <c r="G1678" s="223"/>
      <c r="H1678" s="226">
        <v>8.48</v>
      </c>
      <c r="I1678" s="227"/>
      <c r="J1678" s="223"/>
      <c r="K1678" s="223"/>
      <c r="L1678" s="228"/>
      <c r="M1678" s="229"/>
      <c r="N1678" s="230"/>
      <c r="O1678" s="230"/>
      <c r="P1678" s="230"/>
      <c r="Q1678" s="230"/>
      <c r="R1678" s="230"/>
      <c r="S1678" s="230"/>
      <c r="T1678" s="231"/>
      <c r="AT1678" s="232" t="s">
        <v>161</v>
      </c>
      <c r="AU1678" s="232" t="s">
        <v>83</v>
      </c>
      <c r="AV1678" s="14" t="s">
        <v>83</v>
      </c>
      <c r="AW1678" s="14" t="s">
        <v>36</v>
      </c>
      <c r="AX1678" s="14" t="s">
        <v>74</v>
      </c>
      <c r="AY1678" s="232" t="s">
        <v>152</v>
      </c>
    </row>
    <row r="1679" spans="1:65" s="13" customFormat="1">
      <c r="B1679" s="211"/>
      <c r="C1679" s="212"/>
      <c r="D1679" s="213" t="s">
        <v>161</v>
      </c>
      <c r="E1679" s="214" t="s">
        <v>21</v>
      </c>
      <c r="F1679" s="215" t="s">
        <v>411</v>
      </c>
      <c r="G1679" s="212"/>
      <c r="H1679" s="214" t="s">
        <v>21</v>
      </c>
      <c r="I1679" s="216"/>
      <c r="J1679" s="212"/>
      <c r="K1679" s="212"/>
      <c r="L1679" s="217"/>
      <c r="M1679" s="218"/>
      <c r="N1679" s="219"/>
      <c r="O1679" s="219"/>
      <c r="P1679" s="219"/>
      <c r="Q1679" s="219"/>
      <c r="R1679" s="219"/>
      <c r="S1679" s="219"/>
      <c r="T1679" s="220"/>
      <c r="AT1679" s="221" t="s">
        <v>161</v>
      </c>
      <c r="AU1679" s="221" t="s">
        <v>83</v>
      </c>
      <c r="AV1679" s="13" t="s">
        <v>81</v>
      </c>
      <c r="AW1679" s="13" t="s">
        <v>36</v>
      </c>
      <c r="AX1679" s="13" t="s">
        <v>74</v>
      </c>
      <c r="AY1679" s="221" t="s">
        <v>152</v>
      </c>
    </row>
    <row r="1680" spans="1:65" s="14" customFormat="1">
      <c r="B1680" s="222"/>
      <c r="C1680" s="223"/>
      <c r="D1680" s="213" t="s">
        <v>161</v>
      </c>
      <c r="E1680" s="224" t="s">
        <v>21</v>
      </c>
      <c r="F1680" s="225" t="s">
        <v>2360</v>
      </c>
      <c r="G1680" s="223"/>
      <c r="H1680" s="226">
        <v>9.2210000000000001</v>
      </c>
      <c r="I1680" s="227"/>
      <c r="J1680" s="223"/>
      <c r="K1680" s="223"/>
      <c r="L1680" s="228"/>
      <c r="M1680" s="229"/>
      <c r="N1680" s="230"/>
      <c r="O1680" s="230"/>
      <c r="P1680" s="230"/>
      <c r="Q1680" s="230"/>
      <c r="R1680" s="230"/>
      <c r="S1680" s="230"/>
      <c r="T1680" s="231"/>
      <c r="AT1680" s="232" t="s">
        <v>161</v>
      </c>
      <c r="AU1680" s="232" t="s">
        <v>83</v>
      </c>
      <c r="AV1680" s="14" t="s">
        <v>83</v>
      </c>
      <c r="AW1680" s="14" t="s">
        <v>36</v>
      </c>
      <c r="AX1680" s="14" t="s">
        <v>74</v>
      </c>
      <c r="AY1680" s="232" t="s">
        <v>152</v>
      </c>
    </row>
    <row r="1681" spans="1:65" s="14" customFormat="1">
      <c r="B1681" s="222"/>
      <c r="C1681" s="223"/>
      <c r="D1681" s="213" t="s">
        <v>161</v>
      </c>
      <c r="E1681" s="224" t="s">
        <v>21</v>
      </c>
      <c r="F1681" s="225" t="s">
        <v>2361</v>
      </c>
      <c r="G1681" s="223"/>
      <c r="H1681" s="226">
        <v>7.601</v>
      </c>
      <c r="I1681" s="227"/>
      <c r="J1681" s="223"/>
      <c r="K1681" s="223"/>
      <c r="L1681" s="228"/>
      <c r="M1681" s="229"/>
      <c r="N1681" s="230"/>
      <c r="O1681" s="230"/>
      <c r="P1681" s="230"/>
      <c r="Q1681" s="230"/>
      <c r="R1681" s="230"/>
      <c r="S1681" s="230"/>
      <c r="T1681" s="231"/>
      <c r="AT1681" s="232" t="s">
        <v>161</v>
      </c>
      <c r="AU1681" s="232" t="s">
        <v>83</v>
      </c>
      <c r="AV1681" s="14" t="s">
        <v>83</v>
      </c>
      <c r="AW1681" s="14" t="s">
        <v>36</v>
      </c>
      <c r="AX1681" s="14" t="s">
        <v>74</v>
      </c>
      <c r="AY1681" s="232" t="s">
        <v>152</v>
      </c>
    </row>
    <row r="1682" spans="1:65" s="14" customFormat="1">
      <c r="B1682" s="222"/>
      <c r="C1682" s="223"/>
      <c r="D1682" s="213" t="s">
        <v>161</v>
      </c>
      <c r="E1682" s="224" t="s">
        <v>21</v>
      </c>
      <c r="F1682" s="225" t="s">
        <v>2362</v>
      </c>
      <c r="G1682" s="223"/>
      <c r="H1682" s="226">
        <v>7.44</v>
      </c>
      <c r="I1682" s="227"/>
      <c r="J1682" s="223"/>
      <c r="K1682" s="223"/>
      <c r="L1682" s="228"/>
      <c r="M1682" s="229"/>
      <c r="N1682" s="230"/>
      <c r="O1682" s="230"/>
      <c r="P1682" s="230"/>
      <c r="Q1682" s="230"/>
      <c r="R1682" s="230"/>
      <c r="S1682" s="230"/>
      <c r="T1682" s="231"/>
      <c r="AT1682" s="232" t="s">
        <v>161</v>
      </c>
      <c r="AU1682" s="232" t="s">
        <v>83</v>
      </c>
      <c r="AV1682" s="14" t="s">
        <v>83</v>
      </c>
      <c r="AW1682" s="14" t="s">
        <v>36</v>
      </c>
      <c r="AX1682" s="14" t="s">
        <v>74</v>
      </c>
      <c r="AY1682" s="232" t="s">
        <v>152</v>
      </c>
    </row>
    <row r="1683" spans="1:65" s="15" customFormat="1">
      <c r="B1683" s="233"/>
      <c r="C1683" s="234"/>
      <c r="D1683" s="213" t="s">
        <v>161</v>
      </c>
      <c r="E1683" s="235" t="s">
        <v>21</v>
      </c>
      <c r="F1683" s="236" t="s">
        <v>184</v>
      </c>
      <c r="G1683" s="234"/>
      <c r="H1683" s="237">
        <v>40.383000000000003</v>
      </c>
      <c r="I1683" s="238"/>
      <c r="J1683" s="234"/>
      <c r="K1683" s="234"/>
      <c r="L1683" s="239"/>
      <c r="M1683" s="240"/>
      <c r="N1683" s="241"/>
      <c r="O1683" s="241"/>
      <c r="P1683" s="241"/>
      <c r="Q1683" s="241"/>
      <c r="R1683" s="241"/>
      <c r="S1683" s="241"/>
      <c r="T1683" s="242"/>
      <c r="AT1683" s="243" t="s">
        <v>161</v>
      </c>
      <c r="AU1683" s="243" t="s">
        <v>83</v>
      </c>
      <c r="AV1683" s="15" t="s">
        <v>159</v>
      </c>
      <c r="AW1683" s="15" t="s">
        <v>36</v>
      </c>
      <c r="AX1683" s="15" t="s">
        <v>81</v>
      </c>
      <c r="AY1683" s="243" t="s">
        <v>152</v>
      </c>
    </row>
    <row r="1684" spans="1:65" s="2" customFormat="1" ht="24" customHeight="1">
      <c r="A1684" s="37"/>
      <c r="B1684" s="38"/>
      <c r="C1684" s="198" t="s">
        <v>2384</v>
      </c>
      <c r="D1684" s="198" t="s">
        <v>154</v>
      </c>
      <c r="E1684" s="199" t="s">
        <v>2385</v>
      </c>
      <c r="F1684" s="200" t="s">
        <v>2386</v>
      </c>
      <c r="G1684" s="201" t="s">
        <v>219</v>
      </c>
      <c r="H1684" s="202">
        <v>9.4</v>
      </c>
      <c r="I1684" s="203"/>
      <c r="J1684" s="204">
        <f>ROUND(I1684*H1684,2)</f>
        <v>0</v>
      </c>
      <c r="K1684" s="200" t="s">
        <v>158</v>
      </c>
      <c r="L1684" s="42"/>
      <c r="M1684" s="205" t="s">
        <v>21</v>
      </c>
      <c r="N1684" s="206" t="s">
        <v>45</v>
      </c>
      <c r="O1684" s="68"/>
      <c r="P1684" s="207">
        <f>O1684*H1684</f>
        <v>0</v>
      </c>
      <c r="Q1684" s="207">
        <v>0</v>
      </c>
      <c r="R1684" s="207">
        <f>Q1684*H1684</f>
        <v>0</v>
      </c>
      <c r="S1684" s="207">
        <v>0</v>
      </c>
      <c r="T1684" s="208">
        <f>S1684*H1684</f>
        <v>0</v>
      </c>
      <c r="U1684" s="37"/>
      <c r="V1684" s="37"/>
      <c r="W1684" s="37"/>
      <c r="X1684" s="37"/>
      <c r="Y1684" s="37"/>
      <c r="Z1684" s="37"/>
      <c r="AA1684" s="37"/>
      <c r="AB1684" s="37"/>
      <c r="AC1684" s="37"/>
      <c r="AD1684" s="37"/>
      <c r="AE1684" s="37"/>
      <c r="AR1684" s="209" t="s">
        <v>259</v>
      </c>
      <c r="AT1684" s="209" t="s">
        <v>154</v>
      </c>
      <c r="AU1684" s="209" t="s">
        <v>83</v>
      </c>
      <c r="AY1684" s="19" t="s">
        <v>152</v>
      </c>
      <c r="BE1684" s="210">
        <f>IF(N1684="základní",J1684,0)</f>
        <v>0</v>
      </c>
      <c r="BF1684" s="210">
        <f>IF(N1684="snížená",J1684,0)</f>
        <v>0</v>
      </c>
      <c r="BG1684" s="210">
        <f>IF(N1684="zákl. přenesená",J1684,0)</f>
        <v>0</v>
      </c>
      <c r="BH1684" s="210">
        <f>IF(N1684="sníž. přenesená",J1684,0)</f>
        <v>0</v>
      </c>
      <c r="BI1684" s="210">
        <f>IF(N1684="nulová",J1684,0)</f>
        <v>0</v>
      </c>
      <c r="BJ1684" s="19" t="s">
        <v>81</v>
      </c>
      <c r="BK1684" s="210">
        <f>ROUND(I1684*H1684,2)</f>
        <v>0</v>
      </c>
      <c r="BL1684" s="19" t="s">
        <v>259</v>
      </c>
      <c r="BM1684" s="209" t="s">
        <v>2387</v>
      </c>
    </row>
    <row r="1685" spans="1:65" s="13" customFormat="1">
      <c r="B1685" s="211"/>
      <c r="C1685" s="212"/>
      <c r="D1685" s="213" t="s">
        <v>161</v>
      </c>
      <c r="E1685" s="214" t="s">
        <v>21</v>
      </c>
      <c r="F1685" s="215" t="s">
        <v>2388</v>
      </c>
      <c r="G1685" s="212"/>
      <c r="H1685" s="214" t="s">
        <v>21</v>
      </c>
      <c r="I1685" s="216"/>
      <c r="J1685" s="212"/>
      <c r="K1685" s="212"/>
      <c r="L1685" s="217"/>
      <c r="M1685" s="218"/>
      <c r="N1685" s="219"/>
      <c r="O1685" s="219"/>
      <c r="P1685" s="219"/>
      <c r="Q1685" s="219"/>
      <c r="R1685" s="219"/>
      <c r="S1685" s="219"/>
      <c r="T1685" s="220"/>
      <c r="AT1685" s="221" t="s">
        <v>161</v>
      </c>
      <c r="AU1685" s="221" t="s">
        <v>83</v>
      </c>
      <c r="AV1685" s="13" t="s">
        <v>81</v>
      </c>
      <c r="AW1685" s="13" t="s">
        <v>36</v>
      </c>
      <c r="AX1685" s="13" t="s">
        <v>74</v>
      </c>
      <c r="AY1685" s="221" t="s">
        <v>152</v>
      </c>
    </row>
    <row r="1686" spans="1:65" s="13" customFormat="1">
      <c r="B1686" s="211"/>
      <c r="C1686" s="212"/>
      <c r="D1686" s="213" t="s">
        <v>161</v>
      </c>
      <c r="E1686" s="214" t="s">
        <v>21</v>
      </c>
      <c r="F1686" s="215" t="s">
        <v>335</v>
      </c>
      <c r="G1686" s="212"/>
      <c r="H1686" s="214" t="s">
        <v>21</v>
      </c>
      <c r="I1686" s="216"/>
      <c r="J1686" s="212"/>
      <c r="K1686" s="212"/>
      <c r="L1686" s="217"/>
      <c r="M1686" s="218"/>
      <c r="N1686" s="219"/>
      <c r="O1686" s="219"/>
      <c r="P1686" s="219"/>
      <c r="Q1686" s="219"/>
      <c r="R1686" s="219"/>
      <c r="S1686" s="219"/>
      <c r="T1686" s="220"/>
      <c r="AT1686" s="221" t="s">
        <v>161</v>
      </c>
      <c r="AU1686" s="221" t="s">
        <v>83</v>
      </c>
      <c r="AV1686" s="13" t="s">
        <v>81</v>
      </c>
      <c r="AW1686" s="13" t="s">
        <v>36</v>
      </c>
      <c r="AX1686" s="13" t="s">
        <v>74</v>
      </c>
      <c r="AY1686" s="221" t="s">
        <v>152</v>
      </c>
    </row>
    <row r="1687" spans="1:65" s="14" customFormat="1">
      <c r="B1687" s="222"/>
      <c r="C1687" s="223"/>
      <c r="D1687" s="213" t="s">
        <v>161</v>
      </c>
      <c r="E1687" s="224" t="s">
        <v>21</v>
      </c>
      <c r="F1687" s="225" t="s">
        <v>2389</v>
      </c>
      <c r="G1687" s="223"/>
      <c r="H1687" s="226">
        <v>9.4</v>
      </c>
      <c r="I1687" s="227"/>
      <c r="J1687" s="223"/>
      <c r="K1687" s="223"/>
      <c r="L1687" s="228"/>
      <c r="M1687" s="229"/>
      <c r="N1687" s="230"/>
      <c r="O1687" s="230"/>
      <c r="P1687" s="230"/>
      <c r="Q1687" s="230"/>
      <c r="R1687" s="230"/>
      <c r="S1687" s="230"/>
      <c r="T1687" s="231"/>
      <c r="AT1687" s="232" t="s">
        <v>161</v>
      </c>
      <c r="AU1687" s="232" t="s">
        <v>83</v>
      </c>
      <c r="AV1687" s="14" t="s">
        <v>83</v>
      </c>
      <c r="AW1687" s="14" t="s">
        <v>36</v>
      </c>
      <c r="AX1687" s="14" t="s">
        <v>81</v>
      </c>
      <c r="AY1687" s="232" t="s">
        <v>152</v>
      </c>
    </row>
    <row r="1688" spans="1:65" s="2" customFormat="1" ht="24" customHeight="1">
      <c r="A1688" s="37"/>
      <c r="B1688" s="38"/>
      <c r="C1688" s="198" t="s">
        <v>2390</v>
      </c>
      <c r="D1688" s="198" t="s">
        <v>154</v>
      </c>
      <c r="E1688" s="199" t="s">
        <v>2391</v>
      </c>
      <c r="F1688" s="200" t="s">
        <v>2392</v>
      </c>
      <c r="G1688" s="201" t="s">
        <v>219</v>
      </c>
      <c r="H1688" s="202">
        <v>0.72</v>
      </c>
      <c r="I1688" s="203"/>
      <c r="J1688" s="204">
        <f>ROUND(I1688*H1688,2)</f>
        <v>0</v>
      </c>
      <c r="K1688" s="200" t="s">
        <v>158</v>
      </c>
      <c r="L1688" s="42"/>
      <c r="M1688" s="205" t="s">
        <v>21</v>
      </c>
      <c r="N1688" s="206" t="s">
        <v>45</v>
      </c>
      <c r="O1688" s="68"/>
      <c r="P1688" s="207">
        <f>O1688*H1688</f>
        <v>0</v>
      </c>
      <c r="Q1688" s="207">
        <v>5.8E-4</v>
      </c>
      <c r="R1688" s="207">
        <f>Q1688*H1688</f>
        <v>4.1760000000000001E-4</v>
      </c>
      <c r="S1688" s="207">
        <v>0</v>
      </c>
      <c r="T1688" s="208">
        <f>S1688*H1688</f>
        <v>0</v>
      </c>
      <c r="U1688" s="37"/>
      <c r="V1688" s="37"/>
      <c r="W1688" s="37"/>
      <c r="X1688" s="37"/>
      <c r="Y1688" s="37"/>
      <c r="Z1688" s="37"/>
      <c r="AA1688" s="37"/>
      <c r="AB1688" s="37"/>
      <c r="AC1688" s="37"/>
      <c r="AD1688" s="37"/>
      <c r="AE1688" s="37"/>
      <c r="AR1688" s="209" t="s">
        <v>259</v>
      </c>
      <c r="AT1688" s="209" t="s">
        <v>154</v>
      </c>
      <c r="AU1688" s="209" t="s">
        <v>83</v>
      </c>
      <c r="AY1688" s="19" t="s">
        <v>152</v>
      </c>
      <c r="BE1688" s="210">
        <f>IF(N1688="základní",J1688,0)</f>
        <v>0</v>
      </c>
      <c r="BF1688" s="210">
        <f>IF(N1688="snížená",J1688,0)</f>
        <v>0</v>
      </c>
      <c r="BG1688" s="210">
        <f>IF(N1688="zákl. přenesená",J1688,0)</f>
        <v>0</v>
      </c>
      <c r="BH1688" s="210">
        <f>IF(N1688="sníž. přenesená",J1688,0)</f>
        <v>0</v>
      </c>
      <c r="BI1688" s="210">
        <f>IF(N1688="nulová",J1688,0)</f>
        <v>0</v>
      </c>
      <c r="BJ1688" s="19" t="s">
        <v>81</v>
      </c>
      <c r="BK1688" s="210">
        <f>ROUND(I1688*H1688,2)</f>
        <v>0</v>
      </c>
      <c r="BL1688" s="19" t="s">
        <v>259</v>
      </c>
      <c r="BM1688" s="209" t="s">
        <v>2393</v>
      </c>
    </row>
    <row r="1689" spans="1:65" s="13" customFormat="1">
      <c r="B1689" s="211"/>
      <c r="C1689" s="212"/>
      <c r="D1689" s="213" t="s">
        <v>161</v>
      </c>
      <c r="E1689" s="214" t="s">
        <v>21</v>
      </c>
      <c r="F1689" s="215" t="s">
        <v>341</v>
      </c>
      <c r="G1689" s="212"/>
      <c r="H1689" s="214" t="s">
        <v>21</v>
      </c>
      <c r="I1689" s="216"/>
      <c r="J1689" s="212"/>
      <c r="K1689" s="212"/>
      <c r="L1689" s="217"/>
      <c r="M1689" s="218"/>
      <c r="N1689" s="219"/>
      <c r="O1689" s="219"/>
      <c r="P1689" s="219"/>
      <c r="Q1689" s="219"/>
      <c r="R1689" s="219"/>
      <c r="S1689" s="219"/>
      <c r="T1689" s="220"/>
      <c r="AT1689" s="221" t="s">
        <v>161</v>
      </c>
      <c r="AU1689" s="221" t="s">
        <v>83</v>
      </c>
      <c r="AV1689" s="13" t="s">
        <v>81</v>
      </c>
      <c r="AW1689" s="13" t="s">
        <v>36</v>
      </c>
      <c r="AX1689" s="13" t="s">
        <v>74</v>
      </c>
      <c r="AY1689" s="221" t="s">
        <v>152</v>
      </c>
    </row>
    <row r="1690" spans="1:65" s="14" customFormat="1">
      <c r="B1690" s="222"/>
      <c r="C1690" s="223"/>
      <c r="D1690" s="213" t="s">
        <v>161</v>
      </c>
      <c r="E1690" s="224" t="s">
        <v>21</v>
      </c>
      <c r="F1690" s="225" t="s">
        <v>2394</v>
      </c>
      <c r="G1690" s="223"/>
      <c r="H1690" s="226">
        <v>0.72</v>
      </c>
      <c r="I1690" s="227"/>
      <c r="J1690" s="223"/>
      <c r="K1690" s="223"/>
      <c r="L1690" s="228"/>
      <c r="M1690" s="229"/>
      <c r="N1690" s="230"/>
      <c r="O1690" s="230"/>
      <c r="P1690" s="230"/>
      <c r="Q1690" s="230"/>
      <c r="R1690" s="230"/>
      <c r="S1690" s="230"/>
      <c r="T1690" s="231"/>
      <c r="AT1690" s="232" t="s">
        <v>161</v>
      </c>
      <c r="AU1690" s="232" t="s">
        <v>83</v>
      </c>
      <c r="AV1690" s="14" t="s">
        <v>83</v>
      </c>
      <c r="AW1690" s="14" t="s">
        <v>36</v>
      </c>
      <c r="AX1690" s="14" t="s">
        <v>81</v>
      </c>
      <c r="AY1690" s="232" t="s">
        <v>152</v>
      </c>
    </row>
    <row r="1691" spans="1:65" s="2" customFormat="1" ht="24" customHeight="1">
      <c r="A1691" s="37"/>
      <c r="B1691" s="38"/>
      <c r="C1691" s="244" t="s">
        <v>2395</v>
      </c>
      <c r="D1691" s="244" t="s">
        <v>365</v>
      </c>
      <c r="E1691" s="245" t="s">
        <v>2396</v>
      </c>
      <c r="F1691" s="246" t="s">
        <v>2397</v>
      </c>
      <c r="G1691" s="247" t="s">
        <v>219</v>
      </c>
      <c r="H1691" s="248">
        <v>0.79200000000000004</v>
      </c>
      <c r="I1691" s="249"/>
      <c r="J1691" s="250">
        <f>ROUND(I1691*H1691,2)</f>
        <v>0</v>
      </c>
      <c r="K1691" s="246" t="s">
        <v>158</v>
      </c>
      <c r="L1691" s="251"/>
      <c r="M1691" s="252" t="s">
        <v>21</v>
      </c>
      <c r="N1691" s="253" t="s">
        <v>45</v>
      </c>
      <c r="O1691" s="68"/>
      <c r="P1691" s="207">
        <f>O1691*H1691</f>
        <v>0</v>
      </c>
      <c r="Q1691" s="207">
        <v>0.01</v>
      </c>
      <c r="R1691" s="207">
        <f>Q1691*H1691</f>
        <v>7.92E-3</v>
      </c>
      <c r="S1691" s="207">
        <v>0</v>
      </c>
      <c r="T1691" s="208">
        <f>S1691*H1691</f>
        <v>0</v>
      </c>
      <c r="U1691" s="37"/>
      <c r="V1691" s="37"/>
      <c r="W1691" s="37"/>
      <c r="X1691" s="37"/>
      <c r="Y1691" s="37"/>
      <c r="Z1691" s="37"/>
      <c r="AA1691" s="37"/>
      <c r="AB1691" s="37"/>
      <c r="AC1691" s="37"/>
      <c r="AD1691" s="37"/>
      <c r="AE1691" s="37"/>
      <c r="AR1691" s="209" t="s">
        <v>353</v>
      </c>
      <c r="AT1691" s="209" t="s">
        <v>365</v>
      </c>
      <c r="AU1691" s="209" t="s">
        <v>83</v>
      </c>
      <c r="AY1691" s="19" t="s">
        <v>152</v>
      </c>
      <c r="BE1691" s="210">
        <f>IF(N1691="základní",J1691,0)</f>
        <v>0</v>
      </c>
      <c r="BF1691" s="210">
        <f>IF(N1691="snížená",J1691,0)</f>
        <v>0</v>
      </c>
      <c r="BG1691" s="210">
        <f>IF(N1691="zákl. přenesená",J1691,0)</f>
        <v>0</v>
      </c>
      <c r="BH1691" s="210">
        <f>IF(N1691="sníž. přenesená",J1691,0)</f>
        <v>0</v>
      </c>
      <c r="BI1691" s="210">
        <f>IF(N1691="nulová",J1691,0)</f>
        <v>0</v>
      </c>
      <c r="BJ1691" s="19" t="s">
        <v>81</v>
      </c>
      <c r="BK1691" s="210">
        <f>ROUND(I1691*H1691,2)</f>
        <v>0</v>
      </c>
      <c r="BL1691" s="19" t="s">
        <v>259</v>
      </c>
      <c r="BM1691" s="209" t="s">
        <v>2398</v>
      </c>
    </row>
    <row r="1692" spans="1:65" s="14" customFormat="1">
      <c r="B1692" s="222"/>
      <c r="C1692" s="223"/>
      <c r="D1692" s="213" t="s">
        <v>161</v>
      </c>
      <c r="E1692" s="224" t="s">
        <v>21</v>
      </c>
      <c r="F1692" s="225" t="s">
        <v>2399</v>
      </c>
      <c r="G1692" s="223"/>
      <c r="H1692" s="226">
        <v>0.72</v>
      </c>
      <c r="I1692" s="227"/>
      <c r="J1692" s="223"/>
      <c r="K1692" s="223"/>
      <c r="L1692" s="228"/>
      <c r="M1692" s="229"/>
      <c r="N1692" s="230"/>
      <c r="O1692" s="230"/>
      <c r="P1692" s="230"/>
      <c r="Q1692" s="230"/>
      <c r="R1692" s="230"/>
      <c r="S1692" s="230"/>
      <c r="T1692" s="231"/>
      <c r="AT1692" s="232" t="s">
        <v>161</v>
      </c>
      <c r="AU1692" s="232" t="s">
        <v>83</v>
      </c>
      <c r="AV1692" s="14" t="s">
        <v>83</v>
      </c>
      <c r="AW1692" s="14" t="s">
        <v>36</v>
      </c>
      <c r="AX1692" s="14" t="s">
        <v>81</v>
      </c>
      <c r="AY1692" s="232" t="s">
        <v>152</v>
      </c>
    </row>
    <row r="1693" spans="1:65" s="14" customFormat="1">
      <c r="B1693" s="222"/>
      <c r="C1693" s="223"/>
      <c r="D1693" s="213" t="s">
        <v>161</v>
      </c>
      <c r="E1693" s="223"/>
      <c r="F1693" s="225" t="s">
        <v>2400</v>
      </c>
      <c r="G1693" s="223"/>
      <c r="H1693" s="226">
        <v>0.79200000000000004</v>
      </c>
      <c r="I1693" s="227"/>
      <c r="J1693" s="223"/>
      <c r="K1693" s="223"/>
      <c r="L1693" s="228"/>
      <c r="M1693" s="229"/>
      <c r="N1693" s="230"/>
      <c r="O1693" s="230"/>
      <c r="P1693" s="230"/>
      <c r="Q1693" s="230"/>
      <c r="R1693" s="230"/>
      <c r="S1693" s="230"/>
      <c r="T1693" s="231"/>
      <c r="AT1693" s="232" t="s">
        <v>161</v>
      </c>
      <c r="AU1693" s="232" t="s">
        <v>83</v>
      </c>
      <c r="AV1693" s="14" t="s">
        <v>83</v>
      </c>
      <c r="AW1693" s="14" t="s">
        <v>4</v>
      </c>
      <c r="AX1693" s="14" t="s">
        <v>81</v>
      </c>
      <c r="AY1693" s="232" t="s">
        <v>152</v>
      </c>
    </row>
    <row r="1694" spans="1:65" s="2" customFormat="1" ht="24" customHeight="1">
      <c r="A1694" s="37"/>
      <c r="B1694" s="38"/>
      <c r="C1694" s="198" t="s">
        <v>2401</v>
      </c>
      <c r="D1694" s="198" t="s">
        <v>154</v>
      </c>
      <c r="E1694" s="199" t="s">
        <v>2402</v>
      </c>
      <c r="F1694" s="200" t="s">
        <v>2403</v>
      </c>
      <c r="G1694" s="201" t="s">
        <v>271</v>
      </c>
      <c r="H1694" s="202">
        <v>8.3000000000000007</v>
      </c>
      <c r="I1694" s="203"/>
      <c r="J1694" s="204">
        <f>ROUND(I1694*H1694,2)</f>
        <v>0</v>
      </c>
      <c r="K1694" s="200" t="s">
        <v>158</v>
      </c>
      <c r="L1694" s="42"/>
      <c r="M1694" s="205" t="s">
        <v>21</v>
      </c>
      <c r="N1694" s="206" t="s">
        <v>45</v>
      </c>
      <c r="O1694" s="68"/>
      <c r="P1694" s="207">
        <f>O1694*H1694</f>
        <v>0</v>
      </c>
      <c r="Q1694" s="207">
        <v>3.1E-4</v>
      </c>
      <c r="R1694" s="207">
        <f>Q1694*H1694</f>
        <v>2.5730000000000002E-3</v>
      </c>
      <c r="S1694" s="207">
        <v>0</v>
      </c>
      <c r="T1694" s="208">
        <f>S1694*H1694</f>
        <v>0</v>
      </c>
      <c r="U1694" s="37"/>
      <c r="V1694" s="37"/>
      <c r="W1694" s="37"/>
      <c r="X1694" s="37"/>
      <c r="Y1694" s="37"/>
      <c r="Z1694" s="37"/>
      <c r="AA1694" s="37"/>
      <c r="AB1694" s="37"/>
      <c r="AC1694" s="37"/>
      <c r="AD1694" s="37"/>
      <c r="AE1694" s="37"/>
      <c r="AR1694" s="209" t="s">
        <v>259</v>
      </c>
      <c r="AT1694" s="209" t="s">
        <v>154</v>
      </c>
      <c r="AU1694" s="209" t="s">
        <v>83</v>
      </c>
      <c r="AY1694" s="19" t="s">
        <v>152</v>
      </c>
      <c r="BE1694" s="210">
        <f>IF(N1694="základní",J1694,0)</f>
        <v>0</v>
      </c>
      <c r="BF1694" s="210">
        <f>IF(N1694="snížená",J1694,0)</f>
        <v>0</v>
      </c>
      <c r="BG1694" s="210">
        <f>IF(N1694="zákl. přenesená",J1694,0)</f>
        <v>0</v>
      </c>
      <c r="BH1694" s="210">
        <f>IF(N1694="sníž. přenesená",J1694,0)</f>
        <v>0</v>
      </c>
      <c r="BI1694" s="210">
        <f>IF(N1694="nulová",J1694,0)</f>
        <v>0</v>
      </c>
      <c r="BJ1694" s="19" t="s">
        <v>81</v>
      </c>
      <c r="BK1694" s="210">
        <f>ROUND(I1694*H1694,2)</f>
        <v>0</v>
      </c>
      <c r="BL1694" s="19" t="s">
        <v>259</v>
      </c>
      <c r="BM1694" s="209" t="s">
        <v>2404</v>
      </c>
    </row>
    <row r="1695" spans="1:65" s="13" customFormat="1">
      <c r="B1695" s="211"/>
      <c r="C1695" s="212"/>
      <c r="D1695" s="213" t="s">
        <v>161</v>
      </c>
      <c r="E1695" s="214" t="s">
        <v>21</v>
      </c>
      <c r="F1695" s="215" t="s">
        <v>544</v>
      </c>
      <c r="G1695" s="212"/>
      <c r="H1695" s="214" t="s">
        <v>21</v>
      </c>
      <c r="I1695" s="216"/>
      <c r="J1695" s="212"/>
      <c r="K1695" s="212"/>
      <c r="L1695" s="217"/>
      <c r="M1695" s="218"/>
      <c r="N1695" s="219"/>
      <c r="O1695" s="219"/>
      <c r="P1695" s="219"/>
      <c r="Q1695" s="219"/>
      <c r="R1695" s="219"/>
      <c r="S1695" s="219"/>
      <c r="T1695" s="220"/>
      <c r="AT1695" s="221" t="s">
        <v>161</v>
      </c>
      <c r="AU1695" s="221" t="s">
        <v>83</v>
      </c>
      <c r="AV1695" s="13" t="s">
        <v>81</v>
      </c>
      <c r="AW1695" s="13" t="s">
        <v>36</v>
      </c>
      <c r="AX1695" s="13" t="s">
        <v>74</v>
      </c>
      <c r="AY1695" s="221" t="s">
        <v>152</v>
      </c>
    </row>
    <row r="1696" spans="1:65" s="13" customFormat="1">
      <c r="B1696" s="211"/>
      <c r="C1696" s="212"/>
      <c r="D1696" s="213" t="s">
        <v>161</v>
      </c>
      <c r="E1696" s="214" t="s">
        <v>21</v>
      </c>
      <c r="F1696" s="215" t="s">
        <v>2144</v>
      </c>
      <c r="G1696" s="212"/>
      <c r="H1696" s="214" t="s">
        <v>21</v>
      </c>
      <c r="I1696" s="216"/>
      <c r="J1696" s="212"/>
      <c r="K1696" s="212"/>
      <c r="L1696" s="217"/>
      <c r="M1696" s="218"/>
      <c r="N1696" s="219"/>
      <c r="O1696" s="219"/>
      <c r="P1696" s="219"/>
      <c r="Q1696" s="219"/>
      <c r="R1696" s="219"/>
      <c r="S1696" s="219"/>
      <c r="T1696" s="220"/>
      <c r="AT1696" s="221" t="s">
        <v>161</v>
      </c>
      <c r="AU1696" s="221" t="s">
        <v>83</v>
      </c>
      <c r="AV1696" s="13" t="s">
        <v>81</v>
      </c>
      <c r="AW1696" s="13" t="s">
        <v>36</v>
      </c>
      <c r="AX1696" s="13" t="s">
        <v>74</v>
      </c>
      <c r="AY1696" s="221" t="s">
        <v>152</v>
      </c>
    </row>
    <row r="1697" spans="1:65" s="14" customFormat="1">
      <c r="B1697" s="222"/>
      <c r="C1697" s="223"/>
      <c r="D1697" s="213" t="s">
        <v>161</v>
      </c>
      <c r="E1697" s="224" t="s">
        <v>21</v>
      </c>
      <c r="F1697" s="225" t="s">
        <v>2405</v>
      </c>
      <c r="G1697" s="223"/>
      <c r="H1697" s="226">
        <v>2</v>
      </c>
      <c r="I1697" s="227"/>
      <c r="J1697" s="223"/>
      <c r="K1697" s="223"/>
      <c r="L1697" s="228"/>
      <c r="M1697" s="229"/>
      <c r="N1697" s="230"/>
      <c r="O1697" s="230"/>
      <c r="P1697" s="230"/>
      <c r="Q1697" s="230"/>
      <c r="R1697" s="230"/>
      <c r="S1697" s="230"/>
      <c r="T1697" s="231"/>
      <c r="AT1697" s="232" t="s">
        <v>161</v>
      </c>
      <c r="AU1697" s="232" t="s">
        <v>83</v>
      </c>
      <c r="AV1697" s="14" t="s">
        <v>83</v>
      </c>
      <c r="AW1697" s="14" t="s">
        <v>36</v>
      </c>
      <c r="AX1697" s="14" t="s">
        <v>74</v>
      </c>
      <c r="AY1697" s="232" t="s">
        <v>152</v>
      </c>
    </row>
    <row r="1698" spans="1:65" s="14" customFormat="1">
      <c r="B1698" s="222"/>
      <c r="C1698" s="223"/>
      <c r="D1698" s="213" t="s">
        <v>161</v>
      </c>
      <c r="E1698" s="224" t="s">
        <v>21</v>
      </c>
      <c r="F1698" s="225" t="s">
        <v>2406</v>
      </c>
      <c r="G1698" s="223"/>
      <c r="H1698" s="226">
        <v>0.9</v>
      </c>
      <c r="I1698" s="227"/>
      <c r="J1698" s="223"/>
      <c r="K1698" s="223"/>
      <c r="L1698" s="228"/>
      <c r="M1698" s="229"/>
      <c r="N1698" s="230"/>
      <c r="O1698" s="230"/>
      <c r="P1698" s="230"/>
      <c r="Q1698" s="230"/>
      <c r="R1698" s="230"/>
      <c r="S1698" s="230"/>
      <c r="T1698" s="231"/>
      <c r="AT1698" s="232" t="s">
        <v>161</v>
      </c>
      <c r="AU1698" s="232" t="s">
        <v>83</v>
      </c>
      <c r="AV1698" s="14" t="s">
        <v>83</v>
      </c>
      <c r="AW1698" s="14" t="s">
        <v>36</v>
      </c>
      <c r="AX1698" s="14" t="s">
        <v>74</v>
      </c>
      <c r="AY1698" s="232" t="s">
        <v>152</v>
      </c>
    </row>
    <row r="1699" spans="1:65" s="14" customFormat="1">
      <c r="B1699" s="222"/>
      <c r="C1699" s="223"/>
      <c r="D1699" s="213" t="s">
        <v>161</v>
      </c>
      <c r="E1699" s="224" t="s">
        <v>21</v>
      </c>
      <c r="F1699" s="225" t="s">
        <v>2407</v>
      </c>
      <c r="G1699" s="223"/>
      <c r="H1699" s="226">
        <v>1.6</v>
      </c>
      <c r="I1699" s="227"/>
      <c r="J1699" s="223"/>
      <c r="K1699" s="223"/>
      <c r="L1699" s="228"/>
      <c r="M1699" s="229"/>
      <c r="N1699" s="230"/>
      <c r="O1699" s="230"/>
      <c r="P1699" s="230"/>
      <c r="Q1699" s="230"/>
      <c r="R1699" s="230"/>
      <c r="S1699" s="230"/>
      <c r="T1699" s="231"/>
      <c r="AT1699" s="232" t="s">
        <v>161</v>
      </c>
      <c r="AU1699" s="232" t="s">
        <v>83</v>
      </c>
      <c r="AV1699" s="14" t="s">
        <v>83</v>
      </c>
      <c r="AW1699" s="14" t="s">
        <v>36</v>
      </c>
      <c r="AX1699" s="14" t="s">
        <v>74</v>
      </c>
      <c r="AY1699" s="232" t="s">
        <v>152</v>
      </c>
    </row>
    <row r="1700" spans="1:65" s="13" customFormat="1">
      <c r="B1700" s="211"/>
      <c r="C1700" s="212"/>
      <c r="D1700" s="213" t="s">
        <v>161</v>
      </c>
      <c r="E1700" s="214" t="s">
        <v>21</v>
      </c>
      <c r="F1700" s="215" t="s">
        <v>411</v>
      </c>
      <c r="G1700" s="212"/>
      <c r="H1700" s="214" t="s">
        <v>21</v>
      </c>
      <c r="I1700" s="216"/>
      <c r="J1700" s="212"/>
      <c r="K1700" s="212"/>
      <c r="L1700" s="217"/>
      <c r="M1700" s="218"/>
      <c r="N1700" s="219"/>
      <c r="O1700" s="219"/>
      <c r="P1700" s="219"/>
      <c r="Q1700" s="219"/>
      <c r="R1700" s="219"/>
      <c r="S1700" s="219"/>
      <c r="T1700" s="220"/>
      <c r="AT1700" s="221" t="s">
        <v>161</v>
      </c>
      <c r="AU1700" s="221" t="s">
        <v>83</v>
      </c>
      <c r="AV1700" s="13" t="s">
        <v>81</v>
      </c>
      <c r="AW1700" s="13" t="s">
        <v>36</v>
      </c>
      <c r="AX1700" s="13" t="s">
        <v>74</v>
      </c>
      <c r="AY1700" s="221" t="s">
        <v>152</v>
      </c>
    </row>
    <row r="1701" spans="1:65" s="14" customFormat="1">
      <c r="B1701" s="222"/>
      <c r="C1701" s="223"/>
      <c r="D1701" s="213" t="s">
        <v>161</v>
      </c>
      <c r="E1701" s="224" t="s">
        <v>21</v>
      </c>
      <c r="F1701" s="225" t="s">
        <v>2408</v>
      </c>
      <c r="G1701" s="223"/>
      <c r="H1701" s="226">
        <v>2</v>
      </c>
      <c r="I1701" s="227"/>
      <c r="J1701" s="223"/>
      <c r="K1701" s="223"/>
      <c r="L1701" s="228"/>
      <c r="M1701" s="229"/>
      <c r="N1701" s="230"/>
      <c r="O1701" s="230"/>
      <c r="P1701" s="230"/>
      <c r="Q1701" s="230"/>
      <c r="R1701" s="230"/>
      <c r="S1701" s="230"/>
      <c r="T1701" s="231"/>
      <c r="AT1701" s="232" t="s">
        <v>161</v>
      </c>
      <c r="AU1701" s="232" t="s">
        <v>83</v>
      </c>
      <c r="AV1701" s="14" t="s">
        <v>83</v>
      </c>
      <c r="AW1701" s="14" t="s">
        <v>36</v>
      </c>
      <c r="AX1701" s="14" t="s">
        <v>74</v>
      </c>
      <c r="AY1701" s="232" t="s">
        <v>152</v>
      </c>
    </row>
    <row r="1702" spans="1:65" s="14" customFormat="1">
      <c r="B1702" s="222"/>
      <c r="C1702" s="223"/>
      <c r="D1702" s="213" t="s">
        <v>161</v>
      </c>
      <c r="E1702" s="224" t="s">
        <v>21</v>
      </c>
      <c r="F1702" s="225" t="s">
        <v>2409</v>
      </c>
      <c r="G1702" s="223"/>
      <c r="H1702" s="226">
        <v>0.9</v>
      </c>
      <c r="I1702" s="227"/>
      <c r="J1702" s="223"/>
      <c r="K1702" s="223"/>
      <c r="L1702" s="228"/>
      <c r="M1702" s="229"/>
      <c r="N1702" s="230"/>
      <c r="O1702" s="230"/>
      <c r="P1702" s="230"/>
      <c r="Q1702" s="230"/>
      <c r="R1702" s="230"/>
      <c r="S1702" s="230"/>
      <c r="T1702" s="231"/>
      <c r="AT1702" s="232" t="s">
        <v>161</v>
      </c>
      <c r="AU1702" s="232" t="s">
        <v>83</v>
      </c>
      <c r="AV1702" s="14" t="s">
        <v>83</v>
      </c>
      <c r="AW1702" s="14" t="s">
        <v>36</v>
      </c>
      <c r="AX1702" s="14" t="s">
        <v>74</v>
      </c>
      <c r="AY1702" s="232" t="s">
        <v>152</v>
      </c>
    </row>
    <row r="1703" spans="1:65" s="14" customFormat="1">
      <c r="B1703" s="222"/>
      <c r="C1703" s="223"/>
      <c r="D1703" s="213" t="s">
        <v>161</v>
      </c>
      <c r="E1703" s="224" t="s">
        <v>21</v>
      </c>
      <c r="F1703" s="225" t="s">
        <v>2410</v>
      </c>
      <c r="G1703" s="223"/>
      <c r="H1703" s="226">
        <v>0.9</v>
      </c>
      <c r="I1703" s="227"/>
      <c r="J1703" s="223"/>
      <c r="K1703" s="223"/>
      <c r="L1703" s="228"/>
      <c r="M1703" s="229"/>
      <c r="N1703" s="230"/>
      <c r="O1703" s="230"/>
      <c r="P1703" s="230"/>
      <c r="Q1703" s="230"/>
      <c r="R1703" s="230"/>
      <c r="S1703" s="230"/>
      <c r="T1703" s="231"/>
      <c r="AT1703" s="232" t="s">
        <v>161</v>
      </c>
      <c r="AU1703" s="232" t="s">
        <v>83</v>
      </c>
      <c r="AV1703" s="14" t="s">
        <v>83</v>
      </c>
      <c r="AW1703" s="14" t="s">
        <v>36</v>
      </c>
      <c r="AX1703" s="14" t="s">
        <v>74</v>
      </c>
      <c r="AY1703" s="232" t="s">
        <v>152</v>
      </c>
    </row>
    <row r="1704" spans="1:65" s="15" customFormat="1">
      <c r="B1704" s="233"/>
      <c r="C1704" s="234"/>
      <c r="D1704" s="213" t="s">
        <v>161</v>
      </c>
      <c r="E1704" s="235" t="s">
        <v>21</v>
      </c>
      <c r="F1704" s="236" t="s">
        <v>184</v>
      </c>
      <c r="G1704" s="234"/>
      <c r="H1704" s="237">
        <v>8.3000000000000007</v>
      </c>
      <c r="I1704" s="238"/>
      <c r="J1704" s="234"/>
      <c r="K1704" s="234"/>
      <c r="L1704" s="239"/>
      <c r="M1704" s="240"/>
      <c r="N1704" s="241"/>
      <c r="O1704" s="241"/>
      <c r="P1704" s="241"/>
      <c r="Q1704" s="241"/>
      <c r="R1704" s="241"/>
      <c r="S1704" s="241"/>
      <c r="T1704" s="242"/>
      <c r="AT1704" s="243" t="s">
        <v>161</v>
      </c>
      <c r="AU1704" s="243" t="s">
        <v>83</v>
      </c>
      <c r="AV1704" s="15" t="s">
        <v>159</v>
      </c>
      <c r="AW1704" s="15" t="s">
        <v>36</v>
      </c>
      <c r="AX1704" s="15" t="s">
        <v>81</v>
      </c>
      <c r="AY1704" s="243" t="s">
        <v>152</v>
      </c>
    </row>
    <row r="1705" spans="1:65" s="2" customFormat="1" ht="24" customHeight="1">
      <c r="A1705" s="37"/>
      <c r="B1705" s="38"/>
      <c r="C1705" s="198" t="s">
        <v>2411</v>
      </c>
      <c r="D1705" s="198" t="s">
        <v>154</v>
      </c>
      <c r="E1705" s="199" t="s">
        <v>2412</v>
      </c>
      <c r="F1705" s="200" t="s">
        <v>2413</v>
      </c>
      <c r="G1705" s="201" t="s">
        <v>271</v>
      </c>
      <c r="H1705" s="202">
        <v>60.29</v>
      </c>
      <c r="I1705" s="203"/>
      <c r="J1705" s="204">
        <f>ROUND(I1705*H1705,2)</f>
        <v>0</v>
      </c>
      <c r="K1705" s="200" t="s">
        <v>158</v>
      </c>
      <c r="L1705" s="42"/>
      <c r="M1705" s="205" t="s">
        <v>21</v>
      </c>
      <c r="N1705" s="206" t="s">
        <v>45</v>
      </c>
      <c r="O1705" s="68"/>
      <c r="P1705" s="207">
        <f>O1705*H1705</f>
        <v>0</v>
      </c>
      <c r="Q1705" s="207">
        <v>2.5999999999999998E-4</v>
      </c>
      <c r="R1705" s="207">
        <f>Q1705*H1705</f>
        <v>1.5675399999999999E-2</v>
      </c>
      <c r="S1705" s="207">
        <v>0</v>
      </c>
      <c r="T1705" s="208">
        <f>S1705*H1705</f>
        <v>0</v>
      </c>
      <c r="U1705" s="37"/>
      <c r="V1705" s="37"/>
      <c r="W1705" s="37"/>
      <c r="X1705" s="37"/>
      <c r="Y1705" s="37"/>
      <c r="Z1705" s="37"/>
      <c r="AA1705" s="37"/>
      <c r="AB1705" s="37"/>
      <c r="AC1705" s="37"/>
      <c r="AD1705" s="37"/>
      <c r="AE1705" s="37"/>
      <c r="AR1705" s="209" t="s">
        <v>259</v>
      </c>
      <c r="AT1705" s="209" t="s">
        <v>154</v>
      </c>
      <c r="AU1705" s="209" t="s">
        <v>83</v>
      </c>
      <c r="AY1705" s="19" t="s">
        <v>152</v>
      </c>
      <c r="BE1705" s="210">
        <f>IF(N1705="základní",J1705,0)</f>
        <v>0</v>
      </c>
      <c r="BF1705" s="210">
        <f>IF(N1705="snížená",J1705,0)</f>
        <v>0</v>
      </c>
      <c r="BG1705" s="210">
        <f>IF(N1705="zákl. přenesená",J1705,0)</f>
        <v>0</v>
      </c>
      <c r="BH1705" s="210">
        <f>IF(N1705="sníž. přenesená",J1705,0)</f>
        <v>0</v>
      </c>
      <c r="BI1705" s="210">
        <f>IF(N1705="nulová",J1705,0)</f>
        <v>0</v>
      </c>
      <c r="BJ1705" s="19" t="s">
        <v>81</v>
      </c>
      <c r="BK1705" s="210">
        <f>ROUND(I1705*H1705,2)</f>
        <v>0</v>
      </c>
      <c r="BL1705" s="19" t="s">
        <v>259</v>
      </c>
      <c r="BM1705" s="209" t="s">
        <v>2414</v>
      </c>
    </row>
    <row r="1706" spans="1:65" s="13" customFormat="1">
      <c r="B1706" s="211"/>
      <c r="C1706" s="212"/>
      <c r="D1706" s="213" t="s">
        <v>161</v>
      </c>
      <c r="E1706" s="214" t="s">
        <v>21</v>
      </c>
      <c r="F1706" s="215" t="s">
        <v>544</v>
      </c>
      <c r="G1706" s="212"/>
      <c r="H1706" s="214" t="s">
        <v>21</v>
      </c>
      <c r="I1706" s="216"/>
      <c r="J1706" s="212"/>
      <c r="K1706" s="212"/>
      <c r="L1706" s="217"/>
      <c r="M1706" s="218"/>
      <c r="N1706" s="219"/>
      <c r="O1706" s="219"/>
      <c r="P1706" s="219"/>
      <c r="Q1706" s="219"/>
      <c r="R1706" s="219"/>
      <c r="S1706" s="219"/>
      <c r="T1706" s="220"/>
      <c r="AT1706" s="221" t="s">
        <v>161</v>
      </c>
      <c r="AU1706" s="221" t="s">
        <v>83</v>
      </c>
      <c r="AV1706" s="13" t="s">
        <v>81</v>
      </c>
      <c r="AW1706" s="13" t="s">
        <v>36</v>
      </c>
      <c r="AX1706" s="13" t="s">
        <v>74</v>
      </c>
      <c r="AY1706" s="221" t="s">
        <v>152</v>
      </c>
    </row>
    <row r="1707" spans="1:65" s="13" customFormat="1">
      <c r="B1707" s="211"/>
      <c r="C1707" s="212"/>
      <c r="D1707" s="213" t="s">
        <v>161</v>
      </c>
      <c r="E1707" s="214" t="s">
        <v>21</v>
      </c>
      <c r="F1707" s="215" t="s">
        <v>2144</v>
      </c>
      <c r="G1707" s="212"/>
      <c r="H1707" s="214" t="s">
        <v>21</v>
      </c>
      <c r="I1707" s="216"/>
      <c r="J1707" s="212"/>
      <c r="K1707" s="212"/>
      <c r="L1707" s="217"/>
      <c r="M1707" s="218"/>
      <c r="N1707" s="219"/>
      <c r="O1707" s="219"/>
      <c r="P1707" s="219"/>
      <c r="Q1707" s="219"/>
      <c r="R1707" s="219"/>
      <c r="S1707" s="219"/>
      <c r="T1707" s="220"/>
      <c r="AT1707" s="221" t="s">
        <v>161</v>
      </c>
      <c r="AU1707" s="221" t="s">
        <v>83</v>
      </c>
      <c r="AV1707" s="13" t="s">
        <v>81</v>
      </c>
      <c r="AW1707" s="13" t="s">
        <v>36</v>
      </c>
      <c r="AX1707" s="13" t="s">
        <v>74</v>
      </c>
      <c r="AY1707" s="221" t="s">
        <v>152</v>
      </c>
    </row>
    <row r="1708" spans="1:65" s="14" customFormat="1">
      <c r="B1708" s="222"/>
      <c r="C1708" s="223"/>
      <c r="D1708" s="213" t="s">
        <v>161</v>
      </c>
      <c r="E1708" s="224" t="s">
        <v>21</v>
      </c>
      <c r="F1708" s="225" t="s">
        <v>2415</v>
      </c>
      <c r="G1708" s="223"/>
      <c r="H1708" s="226">
        <v>8.1999999999999993</v>
      </c>
      <c r="I1708" s="227"/>
      <c r="J1708" s="223"/>
      <c r="K1708" s="223"/>
      <c r="L1708" s="228"/>
      <c r="M1708" s="229"/>
      <c r="N1708" s="230"/>
      <c r="O1708" s="230"/>
      <c r="P1708" s="230"/>
      <c r="Q1708" s="230"/>
      <c r="R1708" s="230"/>
      <c r="S1708" s="230"/>
      <c r="T1708" s="231"/>
      <c r="AT1708" s="232" t="s">
        <v>161</v>
      </c>
      <c r="AU1708" s="232" t="s">
        <v>83</v>
      </c>
      <c r="AV1708" s="14" t="s">
        <v>83</v>
      </c>
      <c r="AW1708" s="14" t="s">
        <v>36</v>
      </c>
      <c r="AX1708" s="14" t="s">
        <v>74</v>
      </c>
      <c r="AY1708" s="232" t="s">
        <v>152</v>
      </c>
    </row>
    <row r="1709" spans="1:65" s="14" customFormat="1">
      <c r="B1709" s="222"/>
      <c r="C1709" s="223"/>
      <c r="D1709" s="213" t="s">
        <v>161</v>
      </c>
      <c r="E1709" s="224" t="s">
        <v>21</v>
      </c>
      <c r="F1709" s="225" t="s">
        <v>2416</v>
      </c>
      <c r="G1709" s="223"/>
      <c r="H1709" s="226">
        <v>7.97</v>
      </c>
      <c r="I1709" s="227"/>
      <c r="J1709" s="223"/>
      <c r="K1709" s="223"/>
      <c r="L1709" s="228"/>
      <c r="M1709" s="229"/>
      <c r="N1709" s="230"/>
      <c r="O1709" s="230"/>
      <c r="P1709" s="230"/>
      <c r="Q1709" s="230"/>
      <c r="R1709" s="230"/>
      <c r="S1709" s="230"/>
      <c r="T1709" s="231"/>
      <c r="AT1709" s="232" t="s">
        <v>161</v>
      </c>
      <c r="AU1709" s="232" t="s">
        <v>83</v>
      </c>
      <c r="AV1709" s="14" t="s">
        <v>83</v>
      </c>
      <c r="AW1709" s="14" t="s">
        <v>36</v>
      </c>
      <c r="AX1709" s="14" t="s">
        <v>74</v>
      </c>
      <c r="AY1709" s="232" t="s">
        <v>152</v>
      </c>
    </row>
    <row r="1710" spans="1:65" s="14" customFormat="1">
      <c r="B1710" s="222"/>
      <c r="C1710" s="223"/>
      <c r="D1710" s="213" t="s">
        <v>161</v>
      </c>
      <c r="E1710" s="224" t="s">
        <v>21</v>
      </c>
      <c r="F1710" s="225" t="s">
        <v>2417</v>
      </c>
      <c r="G1710" s="223"/>
      <c r="H1710" s="226">
        <v>5.32</v>
      </c>
      <c r="I1710" s="227"/>
      <c r="J1710" s="223"/>
      <c r="K1710" s="223"/>
      <c r="L1710" s="228"/>
      <c r="M1710" s="229"/>
      <c r="N1710" s="230"/>
      <c r="O1710" s="230"/>
      <c r="P1710" s="230"/>
      <c r="Q1710" s="230"/>
      <c r="R1710" s="230"/>
      <c r="S1710" s="230"/>
      <c r="T1710" s="231"/>
      <c r="AT1710" s="232" t="s">
        <v>161</v>
      </c>
      <c r="AU1710" s="232" t="s">
        <v>83</v>
      </c>
      <c r="AV1710" s="14" t="s">
        <v>83</v>
      </c>
      <c r="AW1710" s="14" t="s">
        <v>36</v>
      </c>
      <c r="AX1710" s="14" t="s">
        <v>74</v>
      </c>
      <c r="AY1710" s="232" t="s">
        <v>152</v>
      </c>
    </row>
    <row r="1711" spans="1:65" s="14" customFormat="1">
      <c r="B1711" s="222"/>
      <c r="C1711" s="223"/>
      <c r="D1711" s="213" t="s">
        <v>161</v>
      </c>
      <c r="E1711" s="224" t="s">
        <v>21</v>
      </c>
      <c r="F1711" s="225" t="s">
        <v>2418</v>
      </c>
      <c r="G1711" s="223"/>
      <c r="H1711" s="226">
        <v>6.2</v>
      </c>
      <c r="I1711" s="227"/>
      <c r="J1711" s="223"/>
      <c r="K1711" s="223"/>
      <c r="L1711" s="228"/>
      <c r="M1711" s="229"/>
      <c r="N1711" s="230"/>
      <c r="O1711" s="230"/>
      <c r="P1711" s="230"/>
      <c r="Q1711" s="230"/>
      <c r="R1711" s="230"/>
      <c r="S1711" s="230"/>
      <c r="T1711" s="231"/>
      <c r="AT1711" s="232" t="s">
        <v>161</v>
      </c>
      <c r="AU1711" s="232" t="s">
        <v>83</v>
      </c>
      <c r="AV1711" s="14" t="s">
        <v>83</v>
      </c>
      <c r="AW1711" s="14" t="s">
        <v>36</v>
      </c>
      <c r="AX1711" s="14" t="s">
        <v>74</v>
      </c>
      <c r="AY1711" s="232" t="s">
        <v>152</v>
      </c>
    </row>
    <row r="1712" spans="1:65" s="13" customFormat="1">
      <c r="B1712" s="211"/>
      <c r="C1712" s="212"/>
      <c r="D1712" s="213" t="s">
        <v>161</v>
      </c>
      <c r="E1712" s="214" t="s">
        <v>21</v>
      </c>
      <c r="F1712" s="215" t="s">
        <v>411</v>
      </c>
      <c r="G1712" s="212"/>
      <c r="H1712" s="214" t="s">
        <v>21</v>
      </c>
      <c r="I1712" s="216"/>
      <c r="J1712" s="212"/>
      <c r="K1712" s="212"/>
      <c r="L1712" s="217"/>
      <c r="M1712" s="218"/>
      <c r="N1712" s="219"/>
      <c r="O1712" s="219"/>
      <c r="P1712" s="219"/>
      <c r="Q1712" s="219"/>
      <c r="R1712" s="219"/>
      <c r="S1712" s="219"/>
      <c r="T1712" s="220"/>
      <c r="AT1712" s="221" t="s">
        <v>161</v>
      </c>
      <c r="AU1712" s="221" t="s">
        <v>83</v>
      </c>
      <c r="AV1712" s="13" t="s">
        <v>81</v>
      </c>
      <c r="AW1712" s="13" t="s">
        <v>36</v>
      </c>
      <c r="AX1712" s="13" t="s">
        <v>74</v>
      </c>
      <c r="AY1712" s="221" t="s">
        <v>152</v>
      </c>
    </row>
    <row r="1713" spans="1:65" s="14" customFormat="1">
      <c r="B1713" s="222"/>
      <c r="C1713" s="223"/>
      <c r="D1713" s="213" t="s">
        <v>161</v>
      </c>
      <c r="E1713" s="224" t="s">
        <v>21</v>
      </c>
      <c r="F1713" s="225" t="s">
        <v>2419</v>
      </c>
      <c r="G1713" s="223"/>
      <c r="H1713" s="226">
        <v>7.9</v>
      </c>
      <c r="I1713" s="227"/>
      <c r="J1713" s="223"/>
      <c r="K1713" s="223"/>
      <c r="L1713" s="228"/>
      <c r="M1713" s="229"/>
      <c r="N1713" s="230"/>
      <c r="O1713" s="230"/>
      <c r="P1713" s="230"/>
      <c r="Q1713" s="230"/>
      <c r="R1713" s="230"/>
      <c r="S1713" s="230"/>
      <c r="T1713" s="231"/>
      <c r="AT1713" s="232" t="s">
        <v>161</v>
      </c>
      <c r="AU1713" s="232" t="s">
        <v>83</v>
      </c>
      <c r="AV1713" s="14" t="s">
        <v>83</v>
      </c>
      <c r="AW1713" s="14" t="s">
        <v>36</v>
      </c>
      <c r="AX1713" s="14" t="s">
        <v>74</v>
      </c>
      <c r="AY1713" s="232" t="s">
        <v>152</v>
      </c>
    </row>
    <row r="1714" spans="1:65" s="14" customFormat="1">
      <c r="B1714" s="222"/>
      <c r="C1714" s="223"/>
      <c r="D1714" s="213" t="s">
        <v>161</v>
      </c>
      <c r="E1714" s="224" t="s">
        <v>21</v>
      </c>
      <c r="F1714" s="225" t="s">
        <v>2420</v>
      </c>
      <c r="G1714" s="223"/>
      <c r="H1714" s="226">
        <v>5.3</v>
      </c>
      <c r="I1714" s="227"/>
      <c r="J1714" s="223"/>
      <c r="K1714" s="223"/>
      <c r="L1714" s="228"/>
      <c r="M1714" s="229"/>
      <c r="N1714" s="230"/>
      <c r="O1714" s="230"/>
      <c r="P1714" s="230"/>
      <c r="Q1714" s="230"/>
      <c r="R1714" s="230"/>
      <c r="S1714" s="230"/>
      <c r="T1714" s="231"/>
      <c r="AT1714" s="232" t="s">
        <v>161</v>
      </c>
      <c r="AU1714" s="232" t="s">
        <v>83</v>
      </c>
      <c r="AV1714" s="14" t="s">
        <v>83</v>
      </c>
      <c r="AW1714" s="14" t="s">
        <v>36</v>
      </c>
      <c r="AX1714" s="14" t="s">
        <v>74</v>
      </c>
      <c r="AY1714" s="232" t="s">
        <v>152</v>
      </c>
    </row>
    <row r="1715" spans="1:65" s="14" customFormat="1">
      <c r="B1715" s="222"/>
      <c r="C1715" s="223"/>
      <c r="D1715" s="213" t="s">
        <v>161</v>
      </c>
      <c r="E1715" s="224" t="s">
        <v>21</v>
      </c>
      <c r="F1715" s="225" t="s">
        <v>2421</v>
      </c>
      <c r="G1715" s="223"/>
      <c r="H1715" s="226">
        <v>5.3</v>
      </c>
      <c r="I1715" s="227"/>
      <c r="J1715" s="223"/>
      <c r="K1715" s="223"/>
      <c r="L1715" s="228"/>
      <c r="M1715" s="229"/>
      <c r="N1715" s="230"/>
      <c r="O1715" s="230"/>
      <c r="P1715" s="230"/>
      <c r="Q1715" s="230"/>
      <c r="R1715" s="230"/>
      <c r="S1715" s="230"/>
      <c r="T1715" s="231"/>
      <c r="AT1715" s="232" t="s">
        <v>161</v>
      </c>
      <c r="AU1715" s="232" t="s">
        <v>83</v>
      </c>
      <c r="AV1715" s="14" t="s">
        <v>83</v>
      </c>
      <c r="AW1715" s="14" t="s">
        <v>36</v>
      </c>
      <c r="AX1715" s="14" t="s">
        <v>74</v>
      </c>
      <c r="AY1715" s="232" t="s">
        <v>152</v>
      </c>
    </row>
    <row r="1716" spans="1:65" s="14" customFormat="1">
      <c r="B1716" s="222"/>
      <c r="C1716" s="223"/>
      <c r="D1716" s="213" t="s">
        <v>161</v>
      </c>
      <c r="E1716" s="224" t="s">
        <v>21</v>
      </c>
      <c r="F1716" s="225" t="s">
        <v>2422</v>
      </c>
      <c r="G1716" s="223"/>
      <c r="H1716" s="226">
        <v>8.1</v>
      </c>
      <c r="I1716" s="227"/>
      <c r="J1716" s="223"/>
      <c r="K1716" s="223"/>
      <c r="L1716" s="228"/>
      <c r="M1716" s="229"/>
      <c r="N1716" s="230"/>
      <c r="O1716" s="230"/>
      <c r="P1716" s="230"/>
      <c r="Q1716" s="230"/>
      <c r="R1716" s="230"/>
      <c r="S1716" s="230"/>
      <c r="T1716" s="231"/>
      <c r="AT1716" s="232" t="s">
        <v>161</v>
      </c>
      <c r="AU1716" s="232" t="s">
        <v>83</v>
      </c>
      <c r="AV1716" s="14" t="s">
        <v>83</v>
      </c>
      <c r="AW1716" s="14" t="s">
        <v>36</v>
      </c>
      <c r="AX1716" s="14" t="s">
        <v>74</v>
      </c>
      <c r="AY1716" s="232" t="s">
        <v>152</v>
      </c>
    </row>
    <row r="1717" spans="1:65" s="16" customFormat="1">
      <c r="B1717" s="254"/>
      <c r="C1717" s="255"/>
      <c r="D1717" s="213" t="s">
        <v>161</v>
      </c>
      <c r="E1717" s="256" t="s">
        <v>21</v>
      </c>
      <c r="F1717" s="257" t="s">
        <v>750</v>
      </c>
      <c r="G1717" s="255"/>
      <c r="H1717" s="258">
        <v>54.289999999999992</v>
      </c>
      <c r="I1717" s="259"/>
      <c r="J1717" s="255"/>
      <c r="K1717" s="255"/>
      <c r="L1717" s="260"/>
      <c r="M1717" s="261"/>
      <c r="N1717" s="262"/>
      <c r="O1717" s="262"/>
      <c r="P1717" s="262"/>
      <c r="Q1717" s="262"/>
      <c r="R1717" s="262"/>
      <c r="S1717" s="262"/>
      <c r="T1717" s="263"/>
      <c r="AT1717" s="264" t="s">
        <v>161</v>
      </c>
      <c r="AU1717" s="264" t="s">
        <v>83</v>
      </c>
      <c r="AV1717" s="16" t="s">
        <v>170</v>
      </c>
      <c r="AW1717" s="16" t="s">
        <v>36</v>
      </c>
      <c r="AX1717" s="16" t="s">
        <v>74</v>
      </c>
      <c r="AY1717" s="264" t="s">
        <v>152</v>
      </c>
    </row>
    <row r="1718" spans="1:65" s="14" customFormat="1">
      <c r="B1718" s="222"/>
      <c r="C1718" s="223"/>
      <c r="D1718" s="213" t="s">
        <v>161</v>
      </c>
      <c r="E1718" s="224" t="s">
        <v>21</v>
      </c>
      <c r="F1718" s="225" t="s">
        <v>2423</v>
      </c>
      <c r="G1718" s="223"/>
      <c r="H1718" s="226">
        <v>6</v>
      </c>
      <c r="I1718" s="227"/>
      <c r="J1718" s="223"/>
      <c r="K1718" s="223"/>
      <c r="L1718" s="228"/>
      <c r="M1718" s="229"/>
      <c r="N1718" s="230"/>
      <c r="O1718" s="230"/>
      <c r="P1718" s="230"/>
      <c r="Q1718" s="230"/>
      <c r="R1718" s="230"/>
      <c r="S1718" s="230"/>
      <c r="T1718" s="231"/>
      <c r="AT1718" s="232" t="s">
        <v>161</v>
      </c>
      <c r="AU1718" s="232" t="s">
        <v>83</v>
      </c>
      <c r="AV1718" s="14" t="s">
        <v>83</v>
      </c>
      <c r="AW1718" s="14" t="s">
        <v>36</v>
      </c>
      <c r="AX1718" s="14" t="s">
        <v>74</v>
      </c>
      <c r="AY1718" s="232" t="s">
        <v>152</v>
      </c>
    </row>
    <row r="1719" spans="1:65" s="15" customFormat="1">
      <c r="B1719" s="233"/>
      <c r="C1719" s="234"/>
      <c r="D1719" s="213" t="s">
        <v>161</v>
      </c>
      <c r="E1719" s="235" t="s">
        <v>21</v>
      </c>
      <c r="F1719" s="236" t="s">
        <v>184</v>
      </c>
      <c r="G1719" s="234"/>
      <c r="H1719" s="237">
        <v>60.289999999999992</v>
      </c>
      <c r="I1719" s="238"/>
      <c r="J1719" s="234"/>
      <c r="K1719" s="234"/>
      <c r="L1719" s="239"/>
      <c r="M1719" s="240"/>
      <c r="N1719" s="241"/>
      <c r="O1719" s="241"/>
      <c r="P1719" s="241"/>
      <c r="Q1719" s="241"/>
      <c r="R1719" s="241"/>
      <c r="S1719" s="241"/>
      <c r="T1719" s="242"/>
      <c r="AT1719" s="243" t="s">
        <v>161</v>
      </c>
      <c r="AU1719" s="243" t="s">
        <v>83</v>
      </c>
      <c r="AV1719" s="15" t="s">
        <v>159</v>
      </c>
      <c r="AW1719" s="15" t="s">
        <v>36</v>
      </c>
      <c r="AX1719" s="15" t="s">
        <v>81</v>
      </c>
      <c r="AY1719" s="243" t="s">
        <v>152</v>
      </c>
    </row>
    <row r="1720" spans="1:65" s="2" customFormat="1" ht="24" customHeight="1">
      <c r="A1720" s="37"/>
      <c r="B1720" s="38"/>
      <c r="C1720" s="198" t="s">
        <v>2424</v>
      </c>
      <c r="D1720" s="198" t="s">
        <v>154</v>
      </c>
      <c r="E1720" s="199" t="s">
        <v>2425</v>
      </c>
      <c r="F1720" s="200" t="s">
        <v>2426</v>
      </c>
      <c r="G1720" s="201" t="s">
        <v>271</v>
      </c>
      <c r="H1720" s="202">
        <v>63.2</v>
      </c>
      <c r="I1720" s="203"/>
      <c r="J1720" s="204">
        <f>ROUND(I1720*H1720,2)</f>
        <v>0</v>
      </c>
      <c r="K1720" s="200" t="s">
        <v>158</v>
      </c>
      <c r="L1720" s="42"/>
      <c r="M1720" s="205" t="s">
        <v>21</v>
      </c>
      <c r="N1720" s="206" t="s">
        <v>45</v>
      </c>
      <c r="O1720" s="68"/>
      <c r="P1720" s="207">
        <f>O1720*H1720</f>
        <v>0</v>
      </c>
      <c r="Q1720" s="207">
        <v>3.0000000000000001E-5</v>
      </c>
      <c r="R1720" s="207">
        <f>Q1720*H1720</f>
        <v>1.8960000000000001E-3</v>
      </c>
      <c r="S1720" s="207">
        <v>0</v>
      </c>
      <c r="T1720" s="208">
        <f>S1720*H1720</f>
        <v>0</v>
      </c>
      <c r="U1720" s="37"/>
      <c r="V1720" s="37"/>
      <c r="W1720" s="37"/>
      <c r="X1720" s="37"/>
      <c r="Y1720" s="37"/>
      <c r="Z1720" s="37"/>
      <c r="AA1720" s="37"/>
      <c r="AB1720" s="37"/>
      <c r="AC1720" s="37"/>
      <c r="AD1720" s="37"/>
      <c r="AE1720" s="37"/>
      <c r="AR1720" s="209" t="s">
        <v>259</v>
      </c>
      <c r="AT1720" s="209" t="s">
        <v>154</v>
      </c>
      <c r="AU1720" s="209" t="s">
        <v>83</v>
      </c>
      <c r="AY1720" s="19" t="s">
        <v>152</v>
      </c>
      <c r="BE1720" s="210">
        <f>IF(N1720="základní",J1720,0)</f>
        <v>0</v>
      </c>
      <c r="BF1720" s="210">
        <f>IF(N1720="snížená",J1720,0)</f>
        <v>0</v>
      </c>
      <c r="BG1720" s="210">
        <f>IF(N1720="zákl. přenesená",J1720,0)</f>
        <v>0</v>
      </c>
      <c r="BH1720" s="210">
        <f>IF(N1720="sníž. přenesená",J1720,0)</f>
        <v>0</v>
      </c>
      <c r="BI1720" s="210">
        <f>IF(N1720="nulová",J1720,0)</f>
        <v>0</v>
      </c>
      <c r="BJ1720" s="19" t="s">
        <v>81</v>
      </c>
      <c r="BK1720" s="210">
        <f>ROUND(I1720*H1720,2)</f>
        <v>0</v>
      </c>
      <c r="BL1720" s="19" t="s">
        <v>259</v>
      </c>
      <c r="BM1720" s="209" t="s">
        <v>2427</v>
      </c>
    </row>
    <row r="1721" spans="1:65" s="13" customFormat="1">
      <c r="B1721" s="211"/>
      <c r="C1721" s="212"/>
      <c r="D1721" s="213" t="s">
        <v>161</v>
      </c>
      <c r="E1721" s="214" t="s">
        <v>21</v>
      </c>
      <c r="F1721" s="215" t="s">
        <v>544</v>
      </c>
      <c r="G1721" s="212"/>
      <c r="H1721" s="214" t="s">
        <v>21</v>
      </c>
      <c r="I1721" s="216"/>
      <c r="J1721" s="212"/>
      <c r="K1721" s="212"/>
      <c r="L1721" s="217"/>
      <c r="M1721" s="218"/>
      <c r="N1721" s="219"/>
      <c r="O1721" s="219"/>
      <c r="P1721" s="219"/>
      <c r="Q1721" s="219"/>
      <c r="R1721" s="219"/>
      <c r="S1721" s="219"/>
      <c r="T1721" s="220"/>
      <c r="AT1721" s="221" t="s">
        <v>161</v>
      </c>
      <c r="AU1721" s="221" t="s">
        <v>83</v>
      </c>
      <c r="AV1721" s="13" t="s">
        <v>81</v>
      </c>
      <c r="AW1721" s="13" t="s">
        <v>36</v>
      </c>
      <c r="AX1721" s="13" t="s">
        <v>74</v>
      </c>
      <c r="AY1721" s="221" t="s">
        <v>152</v>
      </c>
    </row>
    <row r="1722" spans="1:65" s="13" customFormat="1">
      <c r="B1722" s="211"/>
      <c r="C1722" s="212"/>
      <c r="D1722" s="213" t="s">
        <v>161</v>
      </c>
      <c r="E1722" s="214" t="s">
        <v>21</v>
      </c>
      <c r="F1722" s="215" t="s">
        <v>2144</v>
      </c>
      <c r="G1722" s="212"/>
      <c r="H1722" s="214" t="s">
        <v>21</v>
      </c>
      <c r="I1722" s="216"/>
      <c r="J1722" s="212"/>
      <c r="K1722" s="212"/>
      <c r="L1722" s="217"/>
      <c r="M1722" s="218"/>
      <c r="N1722" s="219"/>
      <c r="O1722" s="219"/>
      <c r="P1722" s="219"/>
      <c r="Q1722" s="219"/>
      <c r="R1722" s="219"/>
      <c r="S1722" s="219"/>
      <c r="T1722" s="220"/>
      <c r="AT1722" s="221" t="s">
        <v>161</v>
      </c>
      <c r="AU1722" s="221" t="s">
        <v>83</v>
      </c>
      <c r="AV1722" s="13" t="s">
        <v>81</v>
      </c>
      <c r="AW1722" s="13" t="s">
        <v>36</v>
      </c>
      <c r="AX1722" s="13" t="s">
        <v>74</v>
      </c>
      <c r="AY1722" s="221" t="s">
        <v>152</v>
      </c>
    </row>
    <row r="1723" spans="1:65" s="14" customFormat="1">
      <c r="B1723" s="222"/>
      <c r="C1723" s="223"/>
      <c r="D1723" s="213" t="s">
        <v>161</v>
      </c>
      <c r="E1723" s="224" t="s">
        <v>21</v>
      </c>
      <c r="F1723" s="225" t="s">
        <v>2428</v>
      </c>
      <c r="G1723" s="223"/>
      <c r="H1723" s="226">
        <v>8</v>
      </c>
      <c r="I1723" s="227"/>
      <c r="J1723" s="223"/>
      <c r="K1723" s="223"/>
      <c r="L1723" s="228"/>
      <c r="M1723" s="229"/>
      <c r="N1723" s="230"/>
      <c r="O1723" s="230"/>
      <c r="P1723" s="230"/>
      <c r="Q1723" s="230"/>
      <c r="R1723" s="230"/>
      <c r="S1723" s="230"/>
      <c r="T1723" s="231"/>
      <c r="AT1723" s="232" t="s">
        <v>161</v>
      </c>
      <c r="AU1723" s="232" t="s">
        <v>83</v>
      </c>
      <c r="AV1723" s="14" t="s">
        <v>83</v>
      </c>
      <c r="AW1723" s="14" t="s">
        <v>36</v>
      </c>
      <c r="AX1723" s="14" t="s">
        <v>74</v>
      </c>
      <c r="AY1723" s="232" t="s">
        <v>152</v>
      </c>
    </row>
    <row r="1724" spans="1:65" s="14" customFormat="1">
      <c r="B1724" s="222"/>
      <c r="C1724" s="223"/>
      <c r="D1724" s="213" t="s">
        <v>161</v>
      </c>
      <c r="E1724" s="224" t="s">
        <v>21</v>
      </c>
      <c r="F1724" s="225" t="s">
        <v>2429</v>
      </c>
      <c r="G1724" s="223"/>
      <c r="H1724" s="226">
        <v>10</v>
      </c>
      <c r="I1724" s="227"/>
      <c r="J1724" s="223"/>
      <c r="K1724" s="223"/>
      <c r="L1724" s="228"/>
      <c r="M1724" s="229"/>
      <c r="N1724" s="230"/>
      <c r="O1724" s="230"/>
      <c r="P1724" s="230"/>
      <c r="Q1724" s="230"/>
      <c r="R1724" s="230"/>
      <c r="S1724" s="230"/>
      <c r="T1724" s="231"/>
      <c r="AT1724" s="232" t="s">
        <v>161</v>
      </c>
      <c r="AU1724" s="232" t="s">
        <v>83</v>
      </c>
      <c r="AV1724" s="14" t="s">
        <v>83</v>
      </c>
      <c r="AW1724" s="14" t="s">
        <v>36</v>
      </c>
      <c r="AX1724" s="14" t="s">
        <v>74</v>
      </c>
      <c r="AY1724" s="232" t="s">
        <v>152</v>
      </c>
    </row>
    <row r="1725" spans="1:65" s="14" customFormat="1">
      <c r="B1725" s="222"/>
      <c r="C1725" s="223"/>
      <c r="D1725" s="213" t="s">
        <v>161</v>
      </c>
      <c r="E1725" s="224" t="s">
        <v>21</v>
      </c>
      <c r="F1725" s="225" t="s">
        <v>2430</v>
      </c>
      <c r="G1725" s="223"/>
      <c r="H1725" s="226">
        <v>8</v>
      </c>
      <c r="I1725" s="227"/>
      <c r="J1725" s="223"/>
      <c r="K1725" s="223"/>
      <c r="L1725" s="228"/>
      <c r="M1725" s="229"/>
      <c r="N1725" s="230"/>
      <c r="O1725" s="230"/>
      <c r="P1725" s="230"/>
      <c r="Q1725" s="230"/>
      <c r="R1725" s="230"/>
      <c r="S1725" s="230"/>
      <c r="T1725" s="231"/>
      <c r="AT1725" s="232" t="s">
        <v>161</v>
      </c>
      <c r="AU1725" s="232" t="s">
        <v>83</v>
      </c>
      <c r="AV1725" s="14" t="s">
        <v>83</v>
      </c>
      <c r="AW1725" s="14" t="s">
        <v>36</v>
      </c>
      <c r="AX1725" s="14" t="s">
        <v>74</v>
      </c>
      <c r="AY1725" s="232" t="s">
        <v>152</v>
      </c>
    </row>
    <row r="1726" spans="1:65" s="14" customFormat="1">
      <c r="B1726" s="222"/>
      <c r="C1726" s="223"/>
      <c r="D1726" s="213" t="s">
        <v>161</v>
      </c>
      <c r="E1726" s="224" t="s">
        <v>21</v>
      </c>
      <c r="F1726" s="225" t="s">
        <v>2431</v>
      </c>
      <c r="G1726" s="223"/>
      <c r="H1726" s="226">
        <v>8</v>
      </c>
      <c r="I1726" s="227"/>
      <c r="J1726" s="223"/>
      <c r="K1726" s="223"/>
      <c r="L1726" s="228"/>
      <c r="M1726" s="229"/>
      <c r="N1726" s="230"/>
      <c r="O1726" s="230"/>
      <c r="P1726" s="230"/>
      <c r="Q1726" s="230"/>
      <c r="R1726" s="230"/>
      <c r="S1726" s="230"/>
      <c r="T1726" s="231"/>
      <c r="AT1726" s="232" t="s">
        <v>161</v>
      </c>
      <c r="AU1726" s="232" t="s">
        <v>83</v>
      </c>
      <c r="AV1726" s="14" t="s">
        <v>83</v>
      </c>
      <c r="AW1726" s="14" t="s">
        <v>36</v>
      </c>
      <c r="AX1726" s="14" t="s">
        <v>74</v>
      </c>
      <c r="AY1726" s="232" t="s">
        <v>152</v>
      </c>
    </row>
    <row r="1727" spans="1:65" s="13" customFormat="1">
      <c r="B1727" s="211"/>
      <c r="C1727" s="212"/>
      <c r="D1727" s="213" t="s">
        <v>161</v>
      </c>
      <c r="E1727" s="214" t="s">
        <v>21</v>
      </c>
      <c r="F1727" s="215" t="s">
        <v>2432</v>
      </c>
      <c r="G1727" s="212"/>
      <c r="H1727" s="214" t="s">
        <v>21</v>
      </c>
      <c r="I1727" s="216"/>
      <c r="J1727" s="212"/>
      <c r="K1727" s="212"/>
      <c r="L1727" s="217"/>
      <c r="M1727" s="218"/>
      <c r="N1727" s="219"/>
      <c r="O1727" s="219"/>
      <c r="P1727" s="219"/>
      <c r="Q1727" s="219"/>
      <c r="R1727" s="219"/>
      <c r="S1727" s="219"/>
      <c r="T1727" s="220"/>
      <c r="AT1727" s="221" t="s">
        <v>161</v>
      </c>
      <c r="AU1727" s="221" t="s">
        <v>83</v>
      </c>
      <c r="AV1727" s="13" t="s">
        <v>81</v>
      </c>
      <c r="AW1727" s="13" t="s">
        <v>36</v>
      </c>
      <c r="AX1727" s="13" t="s">
        <v>74</v>
      </c>
      <c r="AY1727" s="221" t="s">
        <v>152</v>
      </c>
    </row>
    <row r="1728" spans="1:65" s="14" customFormat="1">
      <c r="B1728" s="222"/>
      <c r="C1728" s="223"/>
      <c r="D1728" s="213" t="s">
        <v>161</v>
      </c>
      <c r="E1728" s="224" t="s">
        <v>21</v>
      </c>
      <c r="F1728" s="225" t="s">
        <v>2433</v>
      </c>
      <c r="G1728" s="223"/>
      <c r="H1728" s="226">
        <v>10</v>
      </c>
      <c r="I1728" s="227"/>
      <c r="J1728" s="223"/>
      <c r="K1728" s="223"/>
      <c r="L1728" s="228"/>
      <c r="M1728" s="229"/>
      <c r="N1728" s="230"/>
      <c r="O1728" s="230"/>
      <c r="P1728" s="230"/>
      <c r="Q1728" s="230"/>
      <c r="R1728" s="230"/>
      <c r="S1728" s="230"/>
      <c r="T1728" s="231"/>
      <c r="AT1728" s="232" t="s">
        <v>161</v>
      </c>
      <c r="AU1728" s="232" t="s">
        <v>83</v>
      </c>
      <c r="AV1728" s="14" t="s">
        <v>83</v>
      </c>
      <c r="AW1728" s="14" t="s">
        <v>36</v>
      </c>
      <c r="AX1728" s="14" t="s">
        <v>74</v>
      </c>
      <c r="AY1728" s="232" t="s">
        <v>152</v>
      </c>
    </row>
    <row r="1729" spans="1:65" s="14" customFormat="1">
      <c r="B1729" s="222"/>
      <c r="C1729" s="223"/>
      <c r="D1729" s="213" t="s">
        <v>161</v>
      </c>
      <c r="E1729" s="224" t="s">
        <v>21</v>
      </c>
      <c r="F1729" s="225" t="s">
        <v>2434</v>
      </c>
      <c r="G1729" s="223"/>
      <c r="H1729" s="226">
        <v>8</v>
      </c>
      <c r="I1729" s="227"/>
      <c r="J1729" s="223"/>
      <c r="K1729" s="223"/>
      <c r="L1729" s="228"/>
      <c r="M1729" s="229"/>
      <c r="N1729" s="230"/>
      <c r="O1729" s="230"/>
      <c r="P1729" s="230"/>
      <c r="Q1729" s="230"/>
      <c r="R1729" s="230"/>
      <c r="S1729" s="230"/>
      <c r="T1729" s="231"/>
      <c r="AT1729" s="232" t="s">
        <v>161</v>
      </c>
      <c r="AU1729" s="232" t="s">
        <v>83</v>
      </c>
      <c r="AV1729" s="14" t="s">
        <v>83</v>
      </c>
      <c r="AW1729" s="14" t="s">
        <v>36</v>
      </c>
      <c r="AX1729" s="14" t="s">
        <v>74</v>
      </c>
      <c r="AY1729" s="232" t="s">
        <v>152</v>
      </c>
    </row>
    <row r="1730" spans="1:65" s="14" customFormat="1">
      <c r="B1730" s="222"/>
      <c r="C1730" s="223"/>
      <c r="D1730" s="213" t="s">
        <v>161</v>
      </c>
      <c r="E1730" s="224" t="s">
        <v>21</v>
      </c>
      <c r="F1730" s="225" t="s">
        <v>2435</v>
      </c>
      <c r="G1730" s="223"/>
      <c r="H1730" s="226">
        <v>8</v>
      </c>
      <c r="I1730" s="227"/>
      <c r="J1730" s="223"/>
      <c r="K1730" s="223"/>
      <c r="L1730" s="228"/>
      <c r="M1730" s="229"/>
      <c r="N1730" s="230"/>
      <c r="O1730" s="230"/>
      <c r="P1730" s="230"/>
      <c r="Q1730" s="230"/>
      <c r="R1730" s="230"/>
      <c r="S1730" s="230"/>
      <c r="T1730" s="231"/>
      <c r="AT1730" s="232" t="s">
        <v>161</v>
      </c>
      <c r="AU1730" s="232" t="s">
        <v>83</v>
      </c>
      <c r="AV1730" s="14" t="s">
        <v>83</v>
      </c>
      <c r="AW1730" s="14" t="s">
        <v>36</v>
      </c>
      <c r="AX1730" s="14" t="s">
        <v>74</v>
      </c>
      <c r="AY1730" s="232" t="s">
        <v>152</v>
      </c>
    </row>
    <row r="1731" spans="1:65" s="14" customFormat="1">
      <c r="B1731" s="222"/>
      <c r="C1731" s="223"/>
      <c r="D1731" s="213" t="s">
        <v>161</v>
      </c>
      <c r="E1731" s="224" t="s">
        <v>21</v>
      </c>
      <c r="F1731" s="225" t="s">
        <v>2436</v>
      </c>
      <c r="G1731" s="223"/>
      <c r="H1731" s="226">
        <v>3.2</v>
      </c>
      <c r="I1731" s="227"/>
      <c r="J1731" s="223"/>
      <c r="K1731" s="223"/>
      <c r="L1731" s="228"/>
      <c r="M1731" s="229"/>
      <c r="N1731" s="230"/>
      <c r="O1731" s="230"/>
      <c r="P1731" s="230"/>
      <c r="Q1731" s="230"/>
      <c r="R1731" s="230"/>
      <c r="S1731" s="230"/>
      <c r="T1731" s="231"/>
      <c r="AT1731" s="232" t="s">
        <v>161</v>
      </c>
      <c r="AU1731" s="232" t="s">
        <v>83</v>
      </c>
      <c r="AV1731" s="14" t="s">
        <v>83</v>
      </c>
      <c r="AW1731" s="14" t="s">
        <v>36</v>
      </c>
      <c r="AX1731" s="14" t="s">
        <v>74</v>
      </c>
      <c r="AY1731" s="232" t="s">
        <v>152</v>
      </c>
    </row>
    <row r="1732" spans="1:65" s="15" customFormat="1">
      <c r="B1732" s="233"/>
      <c r="C1732" s="234"/>
      <c r="D1732" s="213" t="s">
        <v>161</v>
      </c>
      <c r="E1732" s="235" t="s">
        <v>21</v>
      </c>
      <c r="F1732" s="236" t="s">
        <v>184</v>
      </c>
      <c r="G1732" s="234"/>
      <c r="H1732" s="237">
        <v>63.2</v>
      </c>
      <c r="I1732" s="238"/>
      <c r="J1732" s="234"/>
      <c r="K1732" s="234"/>
      <c r="L1732" s="239"/>
      <c r="M1732" s="240"/>
      <c r="N1732" s="241"/>
      <c r="O1732" s="241"/>
      <c r="P1732" s="241"/>
      <c r="Q1732" s="241"/>
      <c r="R1732" s="241"/>
      <c r="S1732" s="241"/>
      <c r="T1732" s="242"/>
      <c r="AT1732" s="243" t="s">
        <v>161</v>
      </c>
      <c r="AU1732" s="243" t="s">
        <v>83</v>
      </c>
      <c r="AV1732" s="15" t="s">
        <v>159</v>
      </c>
      <c r="AW1732" s="15" t="s">
        <v>36</v>
      </c>
      <c r="AX1732" s="15" t="s">
        <v>81</v>
      </c>
      <c r="AY1732" s="243" t="s">
        <v>152</v>
      </c>
    </row>
    <row r="1733" spans="1:65" s="2" customFormat="1" ht="36" customHeight="1">
      <c r="A1733" s="37"/>
      <c r="B1733" s="38"/>
      <c r="C1733" s="198" t="s">
        <v>2437</v>
      </c>
      <c r="D1733" s="198" t="s">
        <v>154</v>
      </c>
      <c r="E1733" s="199" t="s">
        <v>2438</v>
      </c>
      <c r="F1733" s="200" t="s">
        <v>2439</v>
      </c>
      <c r="G1733" s="201" t="s">
        <v>1084</v>
      </c>
      <c r="H1733" s="265"/>
      <c r="I1733" s="203"/>
      <c r="J1733" s="204">
        <f>ROUND(I1733*H1733,2)</f>
        <v>0</v>
      </c>
      <c r="K1733" s="200" t="s">
        <v>158</v>
      </c>
      <c r="L1733" s="42"/>
      <c r="M1733" s="205" t="s">
        <v>21</v>
      </c>
      <c r="N1733" s="206" t="s">
        <v>45</v>
      </c>
      <c r="O1733" s="68"/>
      <c r="P1733" s="207">
        <f>O1733*H1733</f>
        <v>0</v>
      </c>
      <c r="Q1733" s="207">
        <v>0</v>
      </c>
      <c r="R1733" s="207">
        <f>Q1733*H1733</f>
        <v>0</v>
      </c>
      <c r="S1733" s="207">
        <v>0</v>
      </c>
      <c r="T1733" s="208">
        <f>S1733*H1733</f>
        <v>0</v>
      </c>
      <c r="U1733" s="37"/>
      <c r="V1733" s="37"/>
      <c r="W1733" s="37"/>
      <c r="X1733" s="37"/>
      <c r="Y1733" s="37"/>
      <c r="Z1733" s="37"/>
      <c r="AA1733" s="37"/>
      <c r="AB1733" s="37"/>
      <c r="AC1733" s="37"/>
      <c r="AD1733" s="37"/>
      <c r="AE1733" s="37"/>
      <c r="AR1733" s="209" t="s">
        <v>259</v>
      </c>
      <c r="AT1733" s="209" t="s">
        <v>154</v>
      </c>
      <c r="AU1733" s="209" t="s">
        <v>83</v>
      </c>
      <c r="AY1733" s="19" t="s">
        <v>152</v>
      </c>
      <c r="BE1733" s="210">
        <f>IF(N1733="základní",J1733,0)</f>
        <v>0</v>
      </c>
      <c r="BF1733" s="210">
        <f>IF(N1733="snížená",J1733,0)</f>
        <v>0</v>
      </c>
      <c r="BG1733" s="210">
        <f>IF(N1733="zákl. přenesená",J1733,0)</f>
        <v>0</v>
      </c>
      <c r="BH1733" s="210">
        <f>IF(N1733="sníž. přenesená",J1733,0)</f>
        <v>0</v>
      </c>
      <c r="BI1733" s="210">
        <f>IF(N1733="nulová",J1733,0)</f>
        <v>0</v>
      </c>
      <c r="BJ1733" s="19" t="s">
        <v>81</v>
      </c>
      <c r="BK1733" s="210">
        <f>ROUND(I1733*H1733,2)</f>
        <v>0</v>
      </c>
      <c r="BL1733" s="19" t="s">
        <v>259</v>
      </c>
      <c r="BM1733" s="209" t="s">
        <v>2440</v>
      </c>
    </row>
    <row r="1734" spans="1:65" s="12" customFormat="1" ht="22.9" customHeight="1">
      <c r="B1734" s="182"/>
      <c r="C1734" s="183"/>
      <c r="D1734" s="184" t="s">
        <v>73</v>
      </c>
      <c r="E1734" s="196" t="s">
        <v>2441</v>
      </c>
      <c r="F1734" s="196" t="s">
        <v>2442</v>
      </c>
      <c r="G1734" s="183"/>
      <c r="H1734" s="183"/>
      <c r="I1734" s="186"/>
      <c r="J1734" s="197">
        <f>BK1734</f>
        <v>0</v>
      </c>
      <c r="K1734" s="183"/>
      <c r="L1734" s="188"/>
      <c r="M1734" s="189"/>
      <c r="N1734" s="190"/>
      <c r="O1734" s="190"/>
      <c r="P1734" s="191">
        <f>SUM(P1735:P1799)</f>
        <v>0</v>
      </c>
      <c r="Q1734" s="190"/>
      <c r="R1734" s="191">
        <f>SUM(R1735:R1799)</f>
        <v>0.22341862000000001</v>
      </c>
      <c r="S1734" s="190"/>
      <c r="T1734" s="192">
        <f>SUM(T1735:T1799)</f>
        <v>0</v>
      </c>
      <c r="AR1734" s="193" t="s">
        <v>83</v>
      </c>
      <c r="AT1734" s="194" t="s">
        <v>73</v>
      </c>
      <c r="AU1734" s="194" t="s">
        <v>81</v>
      </c>
      <c r="AY1734" s="193" t="s">
        <v>152</v>
      </c>
      <c r="BK1734" s="195">
        <f>SUM(BK1735:BK1799)</f>
        <v>0</v>
      </c>
    </row>
    <row r="1735" spans="1:65" s="2" customFormat="1" ht="24" customHeight="1">
      <c r="A1735" s="37"/>
      <c r="B1735" s="38"/>
      <c r="C1735" s="198" t="s">
        <v>2443</v>
      </c>
      <c r="D1735" s="198" t="s">
        <v>154</v>
      </c>
      <c r="E1735" s="199" t="s">
        <v>2444</v>
      </c>
      <c r="F1735" s="200" t="s">
        <v>2445</v>
      </c>
      <c r="G1735" s="201" t="s">
        <v>219</v>
      </c>
      <c r="H1735" s="202">
        <v>39.655000000000001</v>
      </c>
      <c r="I1735" s="203"/>
      <c r="J1735" s="204">
        <f>ROUND(I1735*H1735,2)</f>
        <v>0</v>
      </c>
      <c r="K1735" s="200" t="s">
        <v>158</v>
      </c>
      <c r="L1735" s="42"/>
      <c r="M1735" s="205" t="s">
        <v>21</v>
      </c>
      <c r="N1735" s="206" t="s">
        <v>45</v>
      </c>
      <c r="O1735" s="68"/>
      <c r="P1735" s="207">
        <f>O1735*H1735</f>
        <v>0</v>
      </c>
      <c r="Q1735" s="207">
        <v>1.2999999999999999E-4</v>
      </c>
      <c r="R1735" s="207">
        <f>Q1735*H1735</f>
        <v>5.1551499999999998E-3</v>
      </c>
      <c r="S1735" s="207">
        <v>0</v>
      </c>
      <c r="T1735" s="208">
        <f>S1735*H1735</f>
        <v>0</v>
      </c>
      <c r="U1735" s="37"/>
      <c r="V1735" s="37"/>
      <c r="W1735" s="37"/>
      <c r="X1735" s="37"/>
      <c r="Y1735" s="37"/>
      <c r="Z1735" s="37"/>
      <c r="AA1735" s="37"/>
      <c r="AB1735" s="37"/>
      <c r="AC1735" s="37"/>
      <c r="AD1735" s="37"/>
      <c r="AE1735" s="37"/>
      <c r="AR1735" s="209" t="s">
        <v>259</v>
      </c>
      <c r="AT1735" s="209" t="s">
        <v>154</v>
      </c>
      <c r="AU1735" s="209" t="s">
        <v>83</v>
      </c>
      <c r="AY1735" s="19" t="s">
        <v>152</v>
      </c>
      <c r="BE1735" s="210">
        <f>IF(N1735="základní",J1735,0)</f>
        <v>0</v>
      </c>
      <c r="BF1735" s="210">
        <f>IF(N1735="snížená",J1735,0)</f>
        <v>0</v>
      </c>
      <c r="BG1735" s="210">
        <f>IF(N1735="zákl. přenesená",J1735,0)</f>
        <v>0</v>
      </c>
      <c r="BH1735" s="210">
        <f>IF(N1735="sníž. přenesená",J1735,0)</f>
        <v>0</v>
      </c>
      <c r="BI1735" s="210">
        <f>IF(N1735="nulová",J1735,0)</f>
        <v>0</v>
      </c>
      <c r="BJ1735" s="19" t="s">
        <v>81</v>
      </c>
      <c r="BK1735" s="210">
        <f>ROUND(I1735*H1735,2)</f>
        <v>0</v>
      </c>
      <c r="BL1735" s="19" t="s">
        <v>259</v>
      </c>
      <c r="BM1735" s="209" t="s">
        <v>2446</v>
      </c>
    </row>
    <row r="1736" spans="1:65" s="13" customFormat="1">
      <c r="B1736" s="211"/>
      <c r="C1736" s="212"/>
      <c r="D1736" s="213" t="s">
        <v>161</v>
      </c>
      <c r="E1736" s="214" t="s">
        <v>21</v>
      </c>
      <c r="F1736" s="215" t="s">
        <v>1166</v>
      </c>
      <c r="G1736" s="212"/>
      <c r="H1736" s="214" t="s">
        <v>21</v>
      </c>
      <c r="I1736" s="216"/>
      <c r="J1736" s="212"/>
      <c r="K1736" s="212"/>
      <c r="L1736" s="217"/>
      <c r="M1736" s="218"/>
      <c r="N1736" s="219"/>
      <c r="O1736" s="219"/>
      <c r="P1736" s="219"/>
      <c r="Q1736" s="219"/>
      <c r="R1736" s="219"/>
      <c r="S1736" s="219"/>
      <c r="T1736" s="220"/>
      <c r="AT1736" s="221" t="s">
        <v>161</v>
      </c>
      <c r="AU1736" s="221" t="s">
        <v>83</v>
      </c>
      <c r="AV1736" s="13" t="s">
        <v>81</v>
      </c>
      <c r="AW1736" s="13" t="s">
        <v>36</v>
      </c>
      <c r="AX1736" s="13" t="s">
        <v>74</v>
      </c>
      <c r="AY1736" s="221" t="s">
        <v>152</v>
      </c>
    </row>
    <row r="1737" spans="1:65" s="14" customFormat="1" ht="22.5">
      <c r="B1737" s="222"/>
      <c r="C1737" s="223"/>
      <c r="D1737" s="213" t="s">
        <v>161</v>
      </c>
      <c r="E1737" s="224" t="s">
        <v>21</v>
      </c>
      <c r="F1737" s="225" t="s">
        <v>2447</v>
      </c>
      <c r="G1737" s="223"/>
      <c r="H1737" s="226">
        <v>39.655000000000001</v>
      </c>
      <c r="I1737" s="227"/>
      <c r="J1737" s="223"/>
      <c r="K1737" s="223"/>
      <c r="L1737" s="228"/>
      <c r="M1737" s="229"/>
      <c r="N1737" s="230"/>
      <c r="O1737" s="230"/>
      <c r="P1737" s="230"/>
      <c r="Q1737" s="230"/>
      <c r="R1737" s="230"/>
      <c r="S1737" s="230"/>
      <c r="T1737" s="231"/>
      <c r="AT1737" s="232" t="s">
        <v>161</v>
      </c>
      <c r="AU1737" s="232" t="s">
        <v>83</v>
      </c>
      <c r="AV1737" s="14" t="s">
        <v>83</v>
      </c>
      <c r="AW1737" s="14" t="s">
        <v>36</v>
      </c>
      <c r="AX1737" s="14" t="s">
        <v>81</v>
      </c>
      <c r="AY1737" s="232" t="s">
        <v>152</v>
      </c>
    </row>
    <row r="1738" spans="1:65" s="2" customFormat="1" ht="24" customHeight="1">
      <c r="A1738" s="37"/>
      <c r="B1738" s="38"/>
      <c r="C1738" s="198" t="s">
        <v>2448</v>
      </c>
      <c r="D1738" s="198" t="s">
        <v>154</v>
      </c>
      <c r="E1738" s="199" t="s">
        <v>2449</v>
      </c>
      <c r="F1738" s="200" t="s">
        <v>2450</v>
      </c>
      <c r="G1738" s="201" t="s">
        <v>219</v>
      </c>
      <c r="H1738" s="202">
        <v>39.655000000000001</v>
      </c>
      <c r="I1738" s="203"/>
      <c r="J1738" s="204">
        <f>ROUND(I1738*H1738,2)</f>
        <v>0</v>
      </c>
      <c r="K1738" s="200" t="s">
        <v>158</v>
      </c>
      <c r="L1738" s="42"/>
      <c r="M1738" s="205" t="s">
        <v>21</v>
      </c>
      <c r="N1738" s="206" t="s">
        <v>45</v>
      </c>
      <c r="O1738" s="68"/>
      <c r="P1738" s="207">
        <f>O1738*H1738</f>
        <v>0</v>
      </c>
      <c r="Q1738" s="207">
        <v>1.2E-4</v>
      </c>
      <c r="R1738" s="207">
        <f>Q1738*H1738</f>
        <v>4.7586E-3</v>
      </c>
      <c r="S1738" s="207">
        <v>0</v>
      </c>
      <c r="T1738" s="208">
        <f>S1738*H1738</f>
        <v>0</v>
      </c>
      <c r="U1738" s="37"/>
      <c r="V1738" s="37"/>
      <c r="W1738" s="37"/>
      <c r="X1738" s="37"/>
      <c r="Y1738" s="37"/>
      <c r="Z1738" s="37"/>
      <c r="AA1738" s="37"/>
      <c r="AB1738" s="37"/>
      <c r="AC1738" s="37"/>
      <c r="AD1738" s="37"/>
      <c r="AE1738" s="37"/>
      <c r="AR1738" s="209" t="s">
        <v>259</v>
      </c>
      <c r="AT1738" s="209" t="s">
        <v>154</v>
      </c>
      <c r="AU1738" s="209" t="s">
        <v>83</v>
      </c>
      <c r="AY1738" s="19" t="s">
        <v>152</v>
      </c>
      <c r="BE1738" s="210">
        <f>IF(N1738="základní",J1738,0)</f>
        <v>0</v>
      </c>
      <c r="BF1738" s="210">
        <f>IF(N1738="snížená",J1738,0)</f>
        <v>0</v>
      </c>
      <c r="BG1738" s="210">
        <f>IF(N1738="zákl. přenesená",J1738,0)</f>
        <v>0</v>
      </c>
      <c r="BH1738" s="210">
        <f>IF(N1738="sníž. přenesená",J1738,0)</f>
        <v>0</v>
      </c>
      <c r="BI1738" s="210">
        <f>IF(N1738="nulová",J1738,0)</f>
        <v>0</v>
      </c>
      <c r="BJ1738" s="19" t="s">
        <v>81</v>
      </c>
      <c r="BK1738" s="210">
        <f>ROUND(I1738*H1738,2)</f>
        <v>0</v>
      </c>
      <c r="BL1738" s="19" t="s">
        <v>259</v>
      </c>
      <c r="BM1738" s="209" t="s">
        <v>2451</v>
      </c>
    </row>
    <row r="1739" spans="1:65" s="13" customFormat="1">
      <c r="B1739" s="211"/>
      <c r="C1739" s="212"/>
      <c r="D1739" s="213" t="s">
        <v>161</v>
      </c>
      <c r="E1739" s="214" t="s">
        <v>21</v>
      </c>
      <c r="F1739" s="215" t="s">
        <v>1166</v>
      </c>
      <c r="G1739" s="212"/>
      <c r="H1739" s="214" t="s">
        <v>21</v>
      </c>
      <c r="I1739" s="216"/>
      <c r="J1739" s="212"/>
      <c r="K1739" s="212"/>
      <c r="L1739" s="217"/>
      <c r="M1739" s="218"/>
      <c r="N1739" s="219"/>
      <c r="O1739" s="219"/>
      <c r="P1739" s="219"/>
      <c r="Q1739" s="219"/>
      <c r="R1739" s="219"/>
      <c r="S1739" s="219"/>
      <c r="T1739" s="220"/>
      <c r="AT1739" s="221" t="s">
        <v>161</v>
      </c>
      <c r="AU1739" s="221" t="s">
        <v>83</v>
      </c>
      <c r="AV1739" s="13" t="s">
        <v>81</v>
      </c>
      <c r="AW1739" s="13" t="s">
        <v>36</v>
      </c>
      <c r="AX1739" s="13" t="s">
        <v>74</v>
      </c>
      <c r="AY1739" s="221" t="s">
        <v>152</v>
      </c>
    </row>
    <row r="1740" spans="1:65" s="14" customFormat="1" ht="22.5">
      <c r="B1740" s="222"/>
      <c r="C1740" s="223"/>
      <c r="D1740" s="213" t="s">
        <v>161</v>
      </c>
      <c r="E1740" s="224" t="s">
        <v>21</v>
      </c>
      <c r="F1740" s="225" t="s">
        <v>2447</v>
      </c>
      <c r="G1740" s="223"/>
      <c r="H1740" s="226">
        <v>39.655000000000001</v>
      </c>
      <c r="I1740" s="227"/>
      <c r="J1740" s="223"/>
      <c r="K1740" s="223"/>
      <c r="L1740" s="228"/>
      <c r="M1740" s="229"/>
      <c r="N1740" s="230"/>
      <c r="O1740" s="230"/>
      <c r="P1740" s="230"/>
      <c r="Q1740" s="230"/>
      <c r="R1740" s="230"/>
      <c r="S1740" s="230"/>
      <c r="T1740" s="231"/>
      <c r="AT1740" s="232" t="s">
        <v>161</v>
      </c>
      <c r="AU1740" s="232" t="s">
        <v>83</v>
      </c>
      <c r="AV1740" s="14" t="s">
        <v>83</v>
      </c>
      <c r="AW1740" s="14" t="s">
        <v>36</v>
      </c>
      <c r="AX1740" s="14" t="s">
        <v>81</v>
      </c>
      <c r="AY1740" s="232" t="s">
        <v>152</v>
      </c>
    </row>
    <row r="1741" spans="1:65" s="2" customFormat="1" ht="24" customHeight="1">
      <c r="A1741" s="37"/>
      <c r="B1741" s="38"/>
      <c r="C1741" s="198" t="s">
        <v>2452</v>
      </c>
      <c r="D1741" s="198" t="s">
        <v>154</v>
      </c>
      <c r="E1741" s="199" t="s">
        <v>2453</v>
      </c>
      <c r="F1741" s="200" t="s">
        <v>2454</v>
      </c>
      <c r="G1741" s="201" t="s">
        <v>219</v>
      </c>
      <c r="H1741" s="202">
        <v>39.655000000000001</v>
      </c>
      <c r="I1741" s="203"/>
      <c r="J1741" s="204">
        <f>ROUND(I1741*H1741,2)</f>
        <v>0</v>
      </c>
      <c r="K1741" s="200" t="s">
        <v>158</v>
      </c>
      <c r="L1741" s="42"/>
      <c r="M1741" s="205" t="s">
        <v>21</v>
      </c>
      <c r="N1741" s="206" t="s">
        <v>45</v>
      </c>
      <c r="O1741" s="68"/>
      <c r="P1741" s="207">
        <f>O1741*H1741</f>
        <v>0</v>
      </c>
      <c r="Q1741" s="207">
        <v>1.7000000000000001E-4</v>
      </c>
      <c r="R1741" s="207">
        <f>Q1741*H1741</f>
        <v>6.741350000000001E-3</v>
      </c>
      <c r="S1741" s="207">
        <v>0</v>
      </c>
      <c r="T1741" s="208">
        <f>S1741*H1741</f>
        <v>0</v>
      </c>
      <c r="U1741" s="37"/>
      <c r="V1741" s="37"/>
      <c r="W1741" s="37"/>
      <c r="X1741" s="37"/>
      <c r="Y1741" s="37"/>
      <c r="Z1741" s="37"/>
      <c r="AA1741" s="37"/>
      <c r="AB1741" s="37"/>
      <c r="AC1741" s="37"/>
      <c r="AD1741" s="37"/>
      <c r="AE1741" s="37"/>
      <c r="AR1741" s="209" t="s">
        <v>259</v>
      </c>
      <c r="AT1741" s="209" t="s">
        <v>154</v>
      </c>
      <c r="AU1741" s="209" t="s">
        <v>83</v>
      </c>
      <c r="AY1741" s="19" t="s">
        <v>152</v>
      </c>
      <c r="BE1741" s="210">
        <f>IF(N1741="základní",J1741,0)</f>
        <v>0</v>
      </c>
      <c r="BF1741" s="210">
        <f>IF(N1741="snížená",J1741,0)</f>
        <v>0</v>
      </c>
      <c r="BG1741" s="210">
        <f>IF(N1741="zákl. přenesená",J1741,0)</f>
        <v>0</v>
      </c>
      <c r="BH1741" s="210">
        <f>IF(N1741="sníž. přenesená",J1741,0)</f>
        <v>0</v>
      </c>
      <c r="BI1741" s="210">
        <f>IF(N1741="nulová",J1741,0)</f>
        <v>0</v>
      </c>
      <c r="BJ1741" s="19" t="s">
        <v>81</v>
      </c>
      <c r="BK1741" s="210">
        <f>ROUND(I1741*H1741,2)</f>
        <v>0</v>
      </c>
      <c r="BL1741" s="19" t="s">
        <v>259</v>
      </c>
      <c r="BM1741" s="209" t="s">
        <v>2455</v>
      </c>
    </row>
    <row r="1742" spans="1:65" s="13" customFormat="1">
      <c r="B1742" s="211"/>
      <c r="C1742" s="212"/>
      <c r="D1742" s="213" t="s">
        <v>161</v>
      </c>
      <c r="E1742" s="214" t="s">
        <v>21</v>
      </c>
      <c r="F1742" s="215" t="s">
        <v>1166</v>
      </c>
      <c r="G1742" s="212"/>
      <c r="H1742" s="214" t="s">
        <v>21</v>
      </c>
      <c r="I1742" s="216"/>
      <c r="J1742" s="212"/>
      <c r="K1742" s="212"/>
      <c r="L1742" s="217"/>
      <c r="M1742" s="218"/>
      <c r="N1742" s="219"/>
      <c r="O1742" s="219"/>
      <c r="P1742" s="219"/>
      <c r="Q1742" s="219"/>
      <c r="R1742" s="219"/>
      <c r="S1742" s="219"/>
      <c r="T1742" s="220"/>
      <c r="AT1742" s="221" t="s">
        <v>161</v>
      </c>
      <c r="AU1742" s="221" t="s">
        <v>83</v>
      </c>
      <c r="AV1742" s="13" t="s">
        <v>81</v>
      </c>
      <c r="AW1742" s="13" t="s">
        <v>36</v>
      </c>
      <c r="AX1742" s="13" t="s">
        <v>74</v>
      </c>
      <c r="AY1742" s="221" t="s">
        <v>152</v>
      </c>
    </row>
    <row r="1743" spans="1:65" s="14" customFormat="1" ht="22.5">
      <c r="B1743" s="222"/>
      <c r="C1743" s="223"/>
      <c r="D1743" s="213" t="s">
        <v>161</v>
      </c>
      <c r="E1743" s="224" t="s">
        <v>21</v>
      </c>
      <c r="F1743" s="225" t="s">
        <v>2447</v>
      </c>
      <c r="G1743" s="223"/>
      <c r="H1743" s="226">
        <v>39.655000000000001</v>
      </c>
      <c r="I1743" s="227"/>
      <c r="J1743" s="223"/>
      <c r="K1743" s="223"/>
      <c r="L1743" s="228"/>
      <c r="M1743" s="229"/>
      <c r="N1743" s="230"/>
      <c r="O1743" s="230"/>
      <c r="P1743" s="230"/>
      <c r="Q1743" s="230"/>
      <c r="R1743" s="230"/>
      <c r="S1743" s="230"/>
      <c r="T1743" s="231"/>
      <c r="AT1743" s="232" t="s">
        <v>161</v>
      </c>
      <c r="AU1743" s="232" t="s">
        <v>83</v>
      </c>
      <c r="AV1743" s="14" t="s">
        <v>83</v>
      </c>
      <c r="AW1743" s="14" t="s">
        <v>36</v>
      </c>
      <c r="AX1743" s="14" t="s">
        <v>81</v>
      </c>
      <c r="AY1743" s="232" t="s">
        <v>152</v>
      </c>
    </row>
    <row r="1744" spans="1:65" s="2" customFormat="1" ht="24" customHeight="1">
      <c r="A1744" s="37"/>
      <c r="B1744" s="38"/>
      <c r="C1744" s="198" t="s">
        <v>2456</v>
      </c>
      <c r="D1744" s="198" t="s">
        <v>154</v>
      </c>
      <c r="E1744" s="199" t="s">
        <v>2457</v>
      </c>
      <c r="F1744" s="200" t="s">
        <v>2458</v>
      </c>
      <c r="G1744" s="201" t="s">
        <v>219</v>
      </c>
      <c r="H1744" s="202">
        <v>104.346</v>
      </c>
      <c r="I1744" s="203"/>
      <c r="J1744" s="204">
        <f>ROUND(I1744*H1744,2)</f>
        <v>0</v>
      </c>
      <c r="K1744" s="200" t="s">
        <v>158</v>
      </c>
      <c r="L1744" s="42"/>
      <c r="M1744" s="205" t="s">
        <v>21</v>
      </c>
      <c r="N1744" s="206" t="s">
        <v>45</v>
      </c>
      <c r="O1744" s="68"/>
      <c r="P1744" s="207">
        <f>O1744*H1744</f>
        <v>0</v>
      </c>
      <c r="Q1744" s="207">
        <v>1.2999999999999999E-4</v>
      </c>
      <c r="R1744" s="207">
        <f>Q1744*H1744</f>
        <v>1.3564979999999999E-2</v>
      </c>
      <c r="S1744" s="207">
        <v>0</v>
      </c>
      <c r="T1744" s="208">
        <f>S1744*H1744</f>
        <v>0</v>
      </c>
      <c r="U1744" s="37"/>
      <c r="V1744" s="37"/>
      <c r="W1744" s="37"/>
      <c r="X1744" s="37"/>
      <c r="Y1744" s="37"/>
      <c r="Z1744" s="37"/>
      <c r="AA1744" s="37"/>
      <c r="AB1744" s="37"/>
      <c r="AC1744" s="37"/>
      <c r="AD1744" s="37"/>
      <c r="AE1744" s="37"/>
      <c r="AR1744" s="209" t="s">
        <v>259</v>
      </c>
      <c r="AT1744" s="209" t="s">
        <v>154</v>
      </c>
      <c r="AU1744" s="209" t="s">
        <v>83</v>
      </c>
      <c r="AY1744" s="19" t="s">
        <v>152</v>
      </c>
      <c r="BE1744" s="210">
        <f>IF(N1744="základní",J1744,0)</f>
        <v>0</v>
      </c>
      <c r="BF1744" s="210">
        <f>IF(N1744="snížená",J1744,0)</f>
        <v>0</v>
      </c>
      <c r="BG1744" s="210">
        <f>IF(N1744="zákl. přenesená",J1744,0)</f>
        <v>0</v>
      </c>
      <c r="BH1744" s="210">
        <f>IF(N1744="sníž. přenesená",J1744,0)</f>
        <v>0</v>
      </c>
      <c r="BI1744" s="210">
        <f>IF(N1744="nulová",J1744,0)</f>
        <v>0</v>
      </c>
      <c r="BJ1744" s="19" t="s">
        <v>81</v>
      </c>
      <c r="BK1744" s="210">
        <f>ROUND(I1744*H1744,2)</f>
        <v>0</v>
      </c>
      <c r="BL1744" s="19" t="s">
        <v>259</v>
      </c>
      <c r="BM1744" s="209" t="s">
        <v>2459</v>
      </c>
    </row>
    <row r="1745" spans="1:65" s="13" customFormat="1">
      <c r="B1745" s="211"/>
      <c r="C1745" s="212"/>
      <c r="D1745" s="213" t="s">
        <v>161</v>
      </c>
      <c r="E1745" s="214" t="s">
        <v>21</v>
      </c>
      <c r="F1745" s="215" t="s">
        <v>2460</v>
      </c>
      <c r="G1745" s="212"/>
      <c r="H1745" s="214" t="s">
        <v>21</v>
      </c>
      <c r="I1745" s="216"/>
      <c r="J1745" s="212"/>
      <c r="K1745" s="212"/>
      <c r="L1745" s="217"/>
      <c r="M1745" s="218"/>
      <c r="N1745" s="219"/>
      <c r="O1745" s="219"/>
      <c r="P1745" s="219"/>
      <c r="Q1745" s="219"/>
      <c r="R1745" s="219"/>
      <c r="S1745" s="219"/>
      <c r="T1745" s="220"/>
      <c r="AT1745" s="221" t="s">
        <v>161</v>
      </c>
      <c r="AU1745" s="221" t="s">
        <v>83</v>
      </c>
      <c r="AV1745" s="13" t="s">
        <v>81</v>
      </c>
      <c r="AW1745" s="13" t="s">
        <v>36</v>
      </c>
      <c r="AX1745" s="13" t="s">
        <v>74</v>
      </c>
      <c r="AY1745" s="221" t="s">
        <v>152</v>
      </c>
    </row>
    <row r="1746" spans="1:65" s="14" customFormat="1" ht="22.5">
      <c r="B1746" s="222"/>
      <c r="C1746" s="223"/>
      <c r="D1746" s="213" t="s">
        <v>161</v>
      </c>
      <c r="E1746" s="224" t="s">
        <v>21</v>
      </c>
      <c r="F1746" s="225" t="s">
        <v>2461</v>
      </c>
      <c r="G1746" s="223"/>
      <c r="H1746" s="226">
        <v>44.534999999999997</v>
      </c>
      <c r="I1746" s="227"/>
      <c r="J1746" s="223"/>
      <c r="K1746" s="223"/>
      <c r="L1746" s="228"/>
      <c r="M1746" s="229"/>
      <c r="N1746" s="230"/>
      <c r="O1746" s="230"/>
      <c r="P1746" s="230"/>
      <c r="Q1746" s="230"/>
      <c r="R1746" s="230"/>
      <c r="S1746" s="230"/>
      <c r="T1746" s="231"/>
      <c r="AT1746" s="232" t="s">
        <v>161</v>
      </c>
      <c r="AU1746" s="232" t="s">
        <v>83</v>
      </c>
      <c r="AV1746" s="14" t="s">
        <v>83</v>
      </c>
      <c r="AW1746" s="14" t="s">
        <v>36</v>
      </c>
      <c r="AX1746" s="14" t="s">
        <v>74</v>
      </c>
      <c r="AY1746" s="232" t="s">
        <v>152</v>
      </c>
    </row>
    <row r="1747" spans="1:65" s="14" customFormat="1">
      <c r="B1747" s="222"/>
      <c r="C1747" s="223"/>
      <c r="D1747" s="213" t="s">
        <v>161</v>
      </c>
      <c r="E1747" s="224" t="s">
        <v>21</v>
      </c>
      <c r="F1747" s="225" t="s">
        <v>2462</v>
      </c>
      <c r="G1747" s="223"/>
      <c r="H1747" s="226">
        <v>7.3579999999999997</v>
      </c>
      <c r="I1747" s="227"/>
      <c r="J1747" s="223"/>
      <c r="K1747" s="223"/>
      <c r="L1747" s="228"/>
      <c r="M1747" s="229"/>
      <c r="N1747" s="230"/>
      <c r="O1747" s="230"/>
      <c r="P1747" s="230"/>
      <c r="Q1747" s="230"/>
      <c r="R1747" s="230"/>
      <c r="S1747" s="230"/>
      <c r="T1747" s="231"/>
      <c r="AT1747" s="232" t="s">
        <v>161</v>
      </c>
      <c r="AU1747" s="232" t="s">
        <v>83</v>
      </c>
      <c r="AV1747" s="14" t="s">
        <v>83</v>
      </c>
      <c r="AW1747" s="14" t="s">
        <v>36</v>
      </c>
      <c r="AX1747" s="14" t="s">
        <v>74</v>
      </c>
      <c r="AY1747" s="232" t="s">
        <v>152</v>
      </c>
    </row>
    <row r="1748" spans="1:65" s="14" customFormat="1" ht="22.5">
      <c r="B1748" s="222"/>
      <c r="C1748" s="223"/>
      <c r="D1748" s="213" t="s">
        <v>161</v>
      </c>
      <c r="E1748" s="224" t="s">
        <v>21</v>
      </c>
      <c r="F1748" s="225" t="s">
        <v>2463</v>
      </c>
      <c r="G1748" s="223"/>
      <c r="H1748" s="226">
        <v>29.023</v>
      </c>
      <c r="I1748" s="227"/>
      <c r="J1748" s="223"/>
      <c r="K1748" s="223"/>
      <c r="L1748" s="228"/>
      <c r="M1748" s="229"/>
      <c r="N1748" s="230"/>
      <c r="O1748" s="230"/>
      <c r="P1748" s="230"/>
      <c r="Q1748" s="230"/>
      <c r="R1748" s="230"/>
      <c r="S1748" s="230"/>
      <c r="T1748" s="231"/>
      <c r="AT1748" s="232" t="s">
        <v>161</v>
      </c>
      <c r="AU1748" s="232" t="s">
        <v>83</v>
      </c>
      <c r="AV1748" s="14" t="s">
        <v>83</v>
      </c>
      <c r="AW1748" s="14" t="s">
        <v>36</v>
      </c>
      <c r="AX1748" s="14" t="s">
        <v>74</v>
      </c>
      <c r="AY1748" s="232" t="s">
        <v>152</v>
      </c>
    </row>
    <row r="1749" spans="1:65" s="14" customFormat="1" ht="22.5">
      <c r="B1749" s="222"/>
      <c r="C1749" s="223"/>
      <c r="D1749" s="213" t="s">
        <v>161</v>
      </c>
      <c r="E1749" s="224" t="s">
        <v>21</v>
      </c>
      <c r="F1749" s="225" t="s">
        <v>2464</v>
      </c>
      <c r="G1749" s="223"/>
      <c r="H1749" s="226">
        <v>7.4459999999999997</v>
      </c>
      <c r="I1749" s="227"/>
      <c r="J1749" s="223"/>
      <c r="K1749" s="223"/>
      <c r="L1749" s="228"/>
      <c r="M1749" s="229"/>
      <c r="N1749" s="230"/>
      <c r="O1749" s="230"/>
      <c r="P1749" s="230"/>
      <c r="Q1749" s="230"/>
      <c r="R1749" s="230"/>
      <c r="S1749" s="230"/>
      <c r="T1749" s="231"/>
      <c r="AT1749" s="232" t="s">
        <v>161</v>
      </c>
      <c r="AU1749" s="232" t="s">
        <v>83</v>
      </c>
      <c r="AV1749" s="14" t="s">
        <v>83</v>
      </c>
      <c r="AW1749" s="14" t="s">
        <v>36</v>
      </c>
      <c r="AX1749" s="14" t="s">
        <v>74</v>
      </c>
      <c r="AY1749" s="232" t="s">
        <v>152</v>
      </c>
    </row>
    <row r="1750" spans="1:65" s="14" customFormat="1" ht="22.5">
      <c r="B1750" s="222"/>
      <c r="C1750" s="223"/>
      <c r="D1750" s="213" t="s">
        <v>161</v>
      </c>
      <c r="E1750" s="224" t="s">
        <v>21</v>
      </c>
      <c r="F1750" s="225" t="s">
        <v>2465</v>
      </c>
      <c r="G1750" s="223"/>
      <c r="H1750" s="226">
        <v>10.808999999999999</v>
      </c>
      <c r="I1750" s="227"/>
      <c r="J1750" s="223"/>
      <c r="K1750" s="223"/>
      <c r="L1750" s="228"/>
      <c r="M1750" s="229"/>
      <c r="N1750" s="230"/>
      <c r="O1750" s="230"/>
      <c r="P1750" s="230"/>
      <c r="Q1750" s="230"/>
      <c r="R1750" s="230"/>
      <c r="S1750" s="230"/>
      <c r="T1750" s="231"/>
      <c r="AT1750" s="232" t="s">
        <v>161</v>
      </c>
      <c r="AU1750" s="232" t="s">
        <v>83</v>
      </c>
      <c r="AV1750" s="14" t="s">
        <v>83</v>
      </c>
      <c r="AW1750" s="14" t="s">
        <v>36</v>
      </c>
      <c r="AX1750" s="14" t="s">
        <v>74</v>
      </c>
      <c r="AY1750" s="232" t="s">
        <v>152</v>
      </c>
    </row>
    <row r="1751" spans="1:65" s="14" customFormat="1">
      <c r="B1751" s="222"/>
      <c r="C1751" s="223"/>
      <c r="D1751" s="213" t="s">
        <v>161</v>
      </c>
      <c r="E1751" s="224" t="s">
        <v>21</v>
      </c>
      <c r="F1751" s="225" t="s">
        <v>2466</v>
      </c>
      <c r="G1751" s="223"/>
      <c r="H1751" s="226">
        <v>0.20599999999999999</v>
      </c>
      <c r="I1751" s="227"/>
      <c r="J1751" s="223"/>
      <c r="K1751" s="223"/>
      <c r="L1751" s="228"/>
      <c r="M1751" s="229"/>
      <c r="N1751" s="230"/>
      <c r="O1751" s="230"/>
      <c r="P1751" s="230"/>
      <c r="Q1751" s="230"/>
      <c r="R1751" s="230"/>
      <c r="S1751" s="230"/>
      <c r="T1751" s="231"/>
      <c r="AT1751" s="232" t="s">
        <v>161</v>
      </c>
      <c r="AU1751" s="232" t="s">
        <v>83</v>
      </c>
      <c r="AV1751" s="14" t="s">
        <v>83</v>
      </c>
      <c r="AW1751" s="14" t="s">
        <v>36</v>
      </c>
      <c r="AX1751" s="14" t="s">
        <v>74</v>
      </c>
      <c r="AY1751" s="232" t="s">
        <v>152</v>
      </c>
    </row>
    <row r="1752" spans="1:65" s="15" customFormat="1">
      <c r="B1752" s="233"/>
      <c r="C1752" s="234"/>
      <c r="D1752" s="213" t="s">
        <v>161</v>
      </c>
      <c r="E1752" s="235" t="s">
        <v>21</v>
      </c>
      <c r="F1752" s="236" t="s">
        <v>184</v>
      </c>
      <c r="G1752" s="234"/>
      <c r="H1752" s="237">
        <v>99.376999999999995</v>
      </c>
      <c r="I1752" s="238"/>
      <c r="J1752" s="234"/>
      <c r="K1752" s="234"/>
      <c r="L1752" s="239"/>
      <c r="M1752" s="240"/>
      <c r="N1752" s="241"/>
      <c r="O1752" s="241"/>
      <c r="P1752" s="241"/>
      <c r="Q1752" s="241"/>
      <c r="R1752" s="241"/>
      <c r="S1752" s="241"/>
      <c r="T1752" s="242"/>
      <c r="AT1752" s="243" t="s">
        <v>161</v>
      </c>
      <c r="AU1752" s="243" t="s">
        <v>83</v>
      </c>
      <c r="AV1752" s="15" t="s">
        <v>159</v>
      </c>
      <c r="AW1752" s="15" t="s">
        <v>36</v>
      </c>
      <c r="AX1752" s="15" t="s">
        <v>81</v>
      </c>
      <c r="AY1752" s="243" t="s">
        <v>152</v>
      </c>
    </row>
    <row r="1753" spans="1:65" s="14" customFormat="1">
      <c r="B1753" s="222"/>
      <c r="C1753" s="223"/>
      <c r="D1753" s="213" t="s">
        <v>161</v>
      </c>
      <c r="E1753" s="223"/>
      <c r="F1753" s="225" t="s">
        <v>2467</v>
      </c>
      <c r="G1753" s="223"/>
      <c r="H1753" s="226">
        <v>104.346</v>
      </c>
      <c r="I1753" s="227"/>
      <c r="J1753" s="223"/>
      <c r="K1753" s="223"/>
      <c r="L1753" s="228"/>
      <c r="M1753" s="229"/>
      <c r="N1753" s="230"/>
      <c r="O1753" s="230"/>
      <c r="P1753" s="230"/>
      <c r="Q1753" s="230"/>
      <c r="R1753" s="230"/>
      <c r="S1753" s="230"/>
      <c r="T1753" s="231"/>
      <c r="AT1753" s="232" t="s">
        <v>161</v>
      </c>
      <c r="AU1753" s="232" t="s">
        <v>83</v>
      </c>
      <c r="AV1753" s="14" t="s">
        <v>83</v>
      </c>
      <c r="AW1753" s="14" t="s">
        <v>4</v>
      </c>
      <c r="AX1753" s="14" t="s">
        <v>81</v>
      </c>
      <c r="AY1753" s="232" t="s">
        <v>152</v>
      </c>
    </row>
    <row r="1754" spans="1:65" s="2" customFormat="1" ht="24" customHeight="1">
      <c r="A1754" s="37"/>
      <c r="B1754" s="38"/>
      <c r="C1754" s="198" t="s">
        <v>2468</v>
      </c>
      <c r="D1754" s="198" t="s">
        <v>154</v>
      </c>
      <c r="E1754" s="199" t="s">
        <v>2469</v>
      </c>
      <c r="F1754" s="200" t="s">
        <v>2470</v>
      </c>
      <c r="G1754" s="201" t="s">
        <v>219</v>
      </c>
      <c r="H1754" s="202">
        <v>99.376999999999995</v>
      </c>
      <c r="I1754" s="203"/>
      <c r="J1754" s="204">
        <f>ROUND(I1754*H1754,2)</f>
        <v>0</v>
      </c>
      <c r="K1754" s="200" t="s">
        <v>158</v>
      </c>
      <c r="L1754" s="42"/>
      <c r="M1754" s="205" t="s">
        <v>21</v>
      </c>
      <c r="N1754" s="206" t="s">
        <v>45</v>
      </c>
      <c r="O1754" s="68"/>
      <c r="P1754" s="207">
        <f>O1754*H1754</f>
        <v>0</v>
      </c>
      <c r="Q1754" s="207">
        <v>3.4000000000000002E-4</v>
      </c>
      <c r="R1754" s="207">
        <f>Q1754*H1754</f>
        <v>3.3788180000000001E-2</v>
      </c>
      <c r="S1754" s="207">
        <v>0</v>
      </c>
      <c r="T1754" s="208">
        <f>S1754*H1754</f>
        <v>0</v>
      </c>
      <c r="U1754" s="37"/>
      <c r="V1754" s="37"/>
      <c r="W1754" s="37"/>
      <c r="X1754" s="37"/>
      <c r="Y1754" s="37"/>
      <c r="Z1754" s="37"/>
      <c r="AA1754" s="37"/>
      <c r="AB1754" s="37"/>
      <c r="AC1754" s="37"/>
      <c r="AD1754" s="37"/>
      <c r="AE1754" s="37"/>
      <c r="AR1754" s="209" t="s">
        <v>259</v>
      </c>
      <c r="AT1754" s="209" t="s">
        <v>154</v>
      </c>
      <c r="AU1754" s="209" t="s">
        <v>83</v>
      </c>
      <c r="AY1754" s="19" t="s">
        <v>152</v>
      </c>
      <c r="BE1754" s="210">
        <f>IF(N1754="základní",J1754,0)</f>
        <v>0</v>
      </c>
      <c r="BF1754" s="210">
        <f>IF(N1754="snížená",J1754,0)</f>
        <v>0</v>
      </c>
      <c r="BG1754" s="210">
        <f>IF(N1754="zákl. přenesená",J1754,0)</f>
        <v>0</v>
      </c>
      <c r="BH1754" s="210">
        <f>IF(N1754="sníž. přenesená",J1754,0)</f>
        <v>0</v>
      </c>
      <c r="BI1754" s="210">
        <f>IF(N1754="nulová",J1754,0)</f>
        <v>0</v>
      </c>
      <c r="BJ1754" s="19" t="s">
        <v>81</v>
      </c>
      <c r="BK1754" s="210">
        <f>ROUND(I1754*H1754,2)</f>
        <v>0</v>
      </c>
      <c r="BL1754" s="19" t="s">
        <v>259</v>
      </c>
      <c r="BM1754" s="209" t="s">
        <v>2471</v>
      </c>
    </row>
    <row r="1755" spans="1:65" s="13" customFormat="1">
      <c r="B1755" s="211"/>
      <c r="C1755" s="212"/>
      <c r="D1755" s="213" t="s">
        <v>161</v>
      </c>
      <c r="E1755" s="214" t="s">
        <v>21</v>
      </c>
      <c r="F1755" s="215" t="s">
        <v>2460</v>
      </c>
      <c r="G1755" s="212"/>
      <c r="H1755" s="214" t="s">
        <v>21</v>
      </c>
      <c r="I1755" s="216"/>
      <c r="J1755" s="212"/>
      <c r="K1755" s="212"/>
      <c r="L1755" s="217"/>
      <c r="M1755" s="218"/>
      <c r="N1755" s="219"/>
      <c r="O1755" s="219"/>
      <c r="P1755" s="219"/>
      <c r="Q1755" s="219"/>
      <c r="R1755" s="219"/>
      <c r="S1755" s="219"/>
      <c r="T1755" s="220"/>
      <c r="AT1755" s="221" t="s">
        <v>161</v>
      </c>
      <c r="AU1755" s="221" t="s">
        <v>83</v>
      </c>
      <c r="AV1755" s="13" t="s">
        <v>81</v>
      </c>
      <c r="AW1755" s="13" t="s">
        <v>36</v>
      </c>
      <c r="AX1755" s="13" t="s">
        <v>74</v>
      </c>
      <c r="AY1755" s="221" t="s">
        <v>152</v>
      </c>
    </row>
    <row r="1756" spans="1:65" s="14" customFormat="1" ht="22.5">
      <c r="B1756" s="222"/>
      <c r="C1756" s="223"/>
      <c r="D1756" s="213" t="s">
        <v>161</v>
      </c>
      <c r="E1756" s="224" t="s">
        <v>21</v>
      </c>
      <c r="F1756" s="225" t="s">
        <v>2461</v>
      </c>
      <c r="G1756" s="223"/>
      <c r="H1756" s="226">
        <v>44.534999999999997</v>
      </c>
      <c r="I1756" s="227"/>
      <c r="J1756" s="223"/>
      <c r="K1756" s="223"/>
      <c r="L1756" s="228"/>
      <c r="M1756" s="229"/>
      <c r="N1756" s="230"/>
      <c r="O1756" s="230"/>
      <c r="P1756" s="230"/>
      <c r="Q1756" s="230"/>
      <c r="R1756" s="230"/>
      <c r="S1756" s="230"/>
      <c r="T1756" s="231"/>
      <c r="AT1756" s="232" t="s">
        <v>161</v>
      </c>
      <c r="AU1756" s="232" t="s">
        <v>83</v>
      </c>
      <c r="AV1756" s="14" t="s">
        <v>83</v>
      </c>
      <c r="AW1756" s="14" t="s">
        <v>36</v>
      </c>
      <c r="AX1756" s="14" t="s">
        <v>74</v>
      </c>
      <c r="AY1756" s="232" t="s">
        <v>152</v>
      </c>
    </row>
    <row r="1757" spans="1:65" s="14" customFormat="1">
      <c r="B1757" s="222"/>
      <c r="C1757" s="223"/>
      <c r="D1757" s="213" t="s">
        <v>161</v>
      </c>
      <c r="E1757" s="224" t="s">
        <v>21</v>
      </c>
      <c r="F1757" s="225" t="s">
        <v>2462</v>
      </c>
      <c r="G1757" s="223"/>
      <c r="H1757" s="226">
        <v>7.3579999999999997</v>
      </c>
      <c r="I1757" s="227"/>
      <c r="J1757" s="223"/>
      <c r="K1757" s="223"/>
      <c r="L1757" s="228"/>
      <c r="M1757" s="229"/>
      <c r="N1757" s="230"/>
      <c r="O1757" s="230"/>
      <c r="P1757" s="230"/>
      <c r="Q1757" s="230"/>
      <c r="R1757" s="230"/>
      <c r="S1757" s="230"/>
      <c r="T1757" s="231"/>
      <c r="AT1757" s="232" t="s">
        <v>161</v>
      </c>
      <c r="AU1757" s="232" t="s">
        <v>83</v>
      </c>
      <c r="AV1757" s="14" t="s">
        <v>83</v>
      </c>
      <c r="AW1757" s="14" t="s">
        <v>36</v>
      </c>
      <c r="AX1757" s="14" t="s">
        <v>74</v>
      </c>
      <c r="AY1757" s="232" t="s">
        <v>152</v>
      </c>
    </row>
    <row r="1758" spans="1:65" s="14" customFormat="1" ht="22.5">
      <c r="B1758" s="222"/>
      <c r="C1758" s="223"/>
      <c r="D1758" s="213" t="s">
        <v>161</v>
      </c>
      <c r="E1758" s="224" t="s">
        <v>21</v>
      </c>
      <c r="F1758" s="225" t="s">
        <v>2463</v>
      </c>
      <c r="G1758" s="223"/>
      <c r="H1758" s="226">
        <v>29.023</v>
      </c>
      <c r="I1758" s="227"/>
      <c r="J1758" s="223"/>
      <c r="K1758" s="223"/>
      <c r="L1758" s="228"/>
      <c r="M1758" s="229"/>
      <c r="N1758" s="230"/>
      <c r="O1758" s="230"/>
      <c r="P1758" s="230"/>
      <c r="Q1758" s="230"/>
      <c r="R1758" s="230"/>
      <c r="S1758" s="230"/>
      <c r="T1758" s="231"/>
      <c r="AT1758" s="232" t="s">
        <v>161</v>
      </c>
      <c r="AU1758" s="232" t="s">
        <v>83</v>
      </c>
      <c r="AV1758" s="14" t="s">
        <v>83</v>
      </c>
      <c r="AW1758" s="14" t="s">
        <v>36</v>
      </c>
      <c r="AX1758" s="14" t="s">
        <v>74</v>
      </c>
      <c r="AY1758" s="232" t="s">
        <v>152</v>
      </c>
    </row>
    <row r="1759" spans="1:65" s="14" customFormat="1" ht="22.5">
      <c r="B1759" s="222"/>
      <c r="C1759" s="223"/>
      <c r="D1759" s="213" t="s">
        <v>161</v>
      </c>
      <c r="E1759" s="224" t="s">
        <v>21</v>
      </c>
      <c r="F1759" s="225" t="s">
        <v>2464</v>
      </c>
      <c r="G1759" s="223"/>
      <c r="H1759" s="226">
        <v>7.4459999999999997</v>
      </c>
      <c r="I1759" s="227"/>
      <c r="J1759" s="223"/>
      <c r="K1759" s="223"/>
      <c r="L1759" s="228"/>
      <c r="M1759" s="229"/>
      <c r="N1759" s="230"/>
      <c r="O1759" s="230"/>
      <c r="P1759" s="230"/>
      <c r="Q1759" s="230"/>
      <c r="R1759" s="230"/>
      <c r="S1759" s="230"/>
      <c r="T1759" s="231"/>
      <c r="AT1759" s="232" t="s">
        <v>161</v>
      </c>
      <c r="AU1759" s="232" t="s">
        <v>83</v>
      </c>
      <c r="AV1759" s="14" t="s">
        <v>83</v>
      </c>
      <c r="AW1759" s="14" t="s">
        <v>36</v>
      </c>
      <c r="AX1759" s="14" t="s">
        <v>74</v>
      </c>
      <c r="AY1759" s="232" t="s">
        <v>152</v>
      </c>
    </row>
    <row r="1760" spans="1:65" s="14" customFormat="1" ht="22.5">
      <c r="B1760" s="222"/>
      <c r="C1760" s="223"/>
      <c r="D1760" s="213" t="s">
        <v>161</v>
      </c>
      <c r="E1760" s="224" t="s">
        <v>21</v>
      </c>
      <c r="F1760" s="225" t="s">
        <v>2465</v>
      </c>
      <c r="G1760" s="223"/>
      <c r="H1760" s="226">
        <v>10.808999999999999</v>
      </c>
      <c r="I1760" s="227"/>
      <c r="J1760" s="223"/>
      <c r="K1760" s="223"/>
      <c r="L1760" s="228"/>
      <c r="M1760" s="229"/>
      <c r="N1760" s="230"/>
      <c r="O1760" s="230"/>
      <c r="P1760" s="230"/>
      <c r="Q1760" s="230"/>
      <c r="R1760" s="230"/>
      <c r="S1760" s="230"/>
      <c r="T1760" s="231"/>
      <c r="AT1760" s="232" t="s">
        <v>161</v>
      </c>
      <c r="AU1760" s="232" t="s">
        <v>83</v>
      </c>
      <c r="AV1760" s="14" t="s">
        <v>83</v>
      </c>
      <c r="AW1760" s="14" t="s">
        <v>36</v>
      </c>
      <c r="AX1760" s="14" t="s">
        <v>74</v>
      </c>
      <c r="AY1760" s="232" t="s">
        <v>152</v>
      </c>
    </row>
    <row r="1761" spans="1:65" s="14" customFormat="1">
      <c r="B1761" s="222"/>
      <c r="C1761" s="223"/>
      <c r="D1761" s="213" t="s">
        <v>161</v>
      </c>
      <c r="E1761" s="224" t="s">
        <v>21</v>
      </c>
      <c r="F1761" s="225" t="s">
        <v>2466</v>
      </c>
      <c r="G1761" s="223"/>
      <c r="H1761" s="226">
        <v>0.20599999999999999</v>
      </c>
      <c r="I1761" s="227"/>
      <c r="J1761" s="223"/>
      <c r="K1761" s="223"/>
      <c r="L1761" s="228"/>
      <c r="M1761" s="229"/>
      <c r="N1761" s="230"/>
      <c r="O1761" s="230"/>
      <c r="P1761" s="230"/>
      <c r="Q1761" s="230"/>
      <c r="R1761" s="230"/>
      <c r="S1761" s="230"/>
      <c r="T1761" s="231"/>
      <c r="AT1761" s="232" t="s">
        <v>161</v>
      </c>
      <c r="AU1761" s="232" t="s">
        <v>83</v>
      </c>
      <c r="AV1761" s="14" t="s">
        <v>83</v>
      </c>
      <c r="AW1761" s="14" t="s">
        <v>36</v>
      </c>
      <c r="AX1761" s="14" t="s">
        <v>74</v>
      </c>
      <c r="AY1761" s="232" t="s">
        <v>152</v>
      </c>
    </row>
    <row r="1762" spans="1:65" s="15" customFormat="1">
      <c r="B1762" s="233"/>
      <c r="C1762" s="234"/>
      <c r="D1762" s="213" t="s">
        <v>161</v>
      </c>
      <c r="E1762" s="235" t="s">
        <v>21</v>
      </c>
      <c r="F1762" s="236" t="s">
        <v>184</v>
      </c>
      <c r="G1762" s="234"/>
      <c r="H1762" s="237">
        <v>99.376999999999995</v>
      </c>
      <c r="I1762" s="238"/>
      <c r="J1762" s="234"/>
      <c r="K1762" s="234"/>
      <c r="L1762" s="239"/>
      <c r="M1762" s="240"/>
      <c r="N1762" s="241"/>
      <c r="O1762" s="241"/>
      <c r="P1762" s="241"/>
      <c r="Q1762" s="241"/>
      <c r="R1762" s="241"/>
      <c r="S1762" s="241"/>
      <c r="T1762" s="242"/>
      <c r="AT1762" s="243" t="s">
        <v>161</v>
      </c>
      <c r="AU1762" s="243" t="s">
        <v>83</v>
      </c>
      <c r="AV1762" s="15" t="s">
        <v>159</v>
      </c>
      <c r="AW1762" s="15" t="s">
        <v>36</v>
      </c>
      <c r="AX1762" s="15" t="s">
        <v>81</v>
      </c>
      <c r="AY1762" s="243" t="s">
        <v>152</v>
      </c>
    </row>
    <row r="1763" spans="1:65" s="2" customFormat="1" ht="24" customHeight="1">
      <c r="A1763" s="37"/>
      <c r="B1763" s="38"/>
      <c r="C1763" s="198" t="s">
        <v>2472</v>
      </c>
      <c r="D1763" s="198" t="s">
        <v>154</v>
      </c>
      <c r="E1763" s="199" t="s">
        <v>2473</v>
      </c>
      <c r="F1763" s="200" t="s">
        <v>2474</v>
      </c>
      <c r="G1763" s="201" t="s">
        <v>219</v>
      </c>
      <c r="H1763" s="202">
        <v>20.559000000000001</v>
      </c>
      <c r="I1763" s="203"/>
      <c r="J1763" s="204">
        <f>ROUND(I1763*H1763,2)</f>
        <v>0</v>
      </c>
      <c r="K1763" s="200" t="s">
        <v>158</v>
      </c>
      <c r="L1763" s="42"/>
      <c r="M1763" s="205" t="s">
        <v>21</v>
      </c>
      <c r="N1763" s="206" t="s">
        <v>45</v>
      </c>
      <c r="O1763" s="68"/>
      <c r="P1763" s="207">
        <f>O1763*H1763</f>
        <v>0</v>
      </c>
      <c r="Q1763" s="207">
        <v>1.3999999999999999E-4</v>
      </c>
      <c r="R1763" s="207">
        <f>Q1763*H1763</f>
        <v>2.8782600000000001E-3</v>
      </c>
      <c r="S1763" s="207">
        <v>0</v>
      </c>
      <c r="T1763" s="208">
        <f>S1763*H1763</f>
        <v>0</v>
      </c>
      <c r="U1763" s="37"/>
      <c r="V1763" s="37"/>
      <c r="W1763" s="37"/>
      <c r="X1763" s="37"/>
      <c r="Y1763" s="37"/>
      <c r="Z1763" s="37"/>
      <c r="AA1763" s="37"/>
      <c r="AB1763" s="37"/>
      <c r="AC1763" s="37"/>
      <c r="AD1763" s="37"/>
      <c r="AE1763" s="37"/>
      <c r="AR1763" s="209" t="s">
        <v>259</v>
      </c>
      <c r="AT1763" s="209" t="s">
        <v>154</v>
      </c>
      <c r="AU1763" s="209" t="s">
        <v>83</v>
      </c>
      <c r="AY1763" s="19" t="s">
        <v>152</v>
      </c>
      <c r="BE1763" s="210">
        <f>IF(N1763="základní",J1763,0)</f>
        <v>0</v>
      </c>
      <c r="BF1763" s="210">
        <f>IF(N1763="snížená",J1763,0)</f>
        <v>0</v>
      </c>
      <c r="BG1763" s="210">
        <f>IF(N1763="zákl. přenesená",J1763,0)</f>
        <v>0</v>
      </c>
      <c r="BH1763" s="210">
        <f>IF(N1763="sníž. přenesená",J1763,0)</f>
        <v>0</v>
      </c>
      <c r="BI1763" s="210">
        <f>IF(N1763="nulová",J1763,0)</f>
        <v>0</v>
      </c>
      <c r="BJ1763" s="19" t="s">
        <v>81</v>
      </c>
      <c r="BK1763" s="210">
        <f>ROUND(I1763*H1763,2)</f>
        <v>0</v>
      </c>
      <c r="BL1763" s="19" t="s">
        <v>259</v>
      </c>
      <c r="BM1763" s="209" t="s">
        <v>2475</v>
      </c>
    </row>
    <row r="1764" spans="1:65" s="13" customFormat="1">
      <c r="B1764" s="211"/>
      <c r="C1764" s="212"/>
      <c r="D1764" s="213" t="s">
        <v>161</v>
      </c>
      <c r="E1764" s="214" t="s">
        <v>21</v>
      </c>
      <c r="F1764" s="215" t="s">
        <v>430</v>
      </c>
      <c r="G1764" s="212"/>
      <c r="H1764" s="214" t="s">
        <v>21</v>
      </c>
      <c r="I1764" s="216"/>
      <c r="J1764" s="212"/>
      <c r="K1764" s="212"/>
      <c r="L1764" s="217"/>
      <c r="M1764" s="218"/>
      <c r="N1764" s="219"/>
      <c r="O1764" s="219"/>
      <c r="P1764" s="219"/>
      <c r="Q1764" s="219"/>
      <c r="R1764" s="219"/>
      <c r="S1764" s="219"/>
      <c r="T1764" s="220"/>
      <c r="AT1764" s="221" t="s">
        <v>161</v>
      </c>
      <c r="AU1764" s="221" t="s">
        <v>83</v>
      </c>
      <c r="AV1764" s="13" t="s">
        <v>81</v>
      </c>
      <c r="AW1764" s="13" t="s">
        <v>36</v>
      </c>
      <c r="AX1764" s="13" t="s">
        <v>74</v>
      </c>
      <c r="AY1764" s="221" t="s">
        <v>152</v>
      </c>
    </row>
    <row r="1765" spans="1:65" s="13" customFormat="1">
      <c r="B1765" s="211"/>
      <c r="C1765" s="212"/>
      <c r="D1765" s="213" t="s">
        <v>161</v>
      </c>
      <c r="E1765" s="214" t="s">
        <v>21</v>
      </c>
      <c r="F1765" s="215" t="s">
        <v>2476</v>
      </c>
      <c r="G1765" s="212"/>
      <c r="H1765" s="214" t="s">
        <v>21</v>
      </c>
      <c r="I1765" s="216"/>
      <c r="J1765" s="212"/>
      <c r="K1765" s="212"/>
      <c r="L1765" s="217"/>
      <c r="M1765" s="218"/>
      <c r="N1765" s="219"/>
      <c r="O1765" s="219"/>
      <c r="P1765" s="219"/>
      <c r="Q1765" s="219"/>
      <c r="R1765" s="219"/>
      <c r="S1765" s="219"/>
      <c r="T1765" s="220"/>
      <c r="AT1765" s="221" t="s">
        <v>161</v>
      </c>
      <c r="AU1765" s="221" t="s">
        <v>83</v>
      </c>
      <c r="AV1765" s="13" t="s">
        <v>81</v>
      </c>
      <c r="AW1765" s="13" t="s">
        <v>36</v>
      </c>
      <c r="AX1765" s="13" t="s">
        <v>74</v>
      </c>
      <c r="AY1765" s="221" t="s">
        <v>152</v>
      </c>
    </row>
    <row r="1766" spans="1:65" s="14" customFormat="1">
      <c r="B1766" s="222"/>
      <c r="C1766" s="223"/>
      <c r="D1766" s="213" t="s">
        <v>161</v>
      </c>
      <c r="E1766" s="224" t="s">
        <v>21</v>
      </c>
      <c r="F1766" s="225" t="s">
        <v>2477</v>
      </c>
      <c r="G1766" s="223"/>
      <c r="H1766" s="226">
        <v>5.5679999999999996</v>
      </c>
      <c r="I1766" s="227"/>
      <c r="J1766" s="223"/>
      <c r="K1766" s="223"/>
      <c r="L1766" s="228"/>
      <c r="M1766" s="229"/>
      <c r="N1766" s="230"/>
      <c r="O1766" s="230"/>
      <c r="P1766" s="230"/>
      <c r="Q1766" s="230"/>
      <c r="R1766" s="230"/>
      <c r="S1766" s="230"/>
      <c r="T1766" s="231"/>
      <c r="AT1766" s="232" t="s">
        <v>161</v>
      </c>
      <c r="AU1766" s="232" t="s">
        <v>83</v>
      </c>
      <c r="AV1766" s="14" t="s">
        <v>83</v>
      </c>
      <c r="AW1766" s="14" t="s">
        <v>36</v>
      </c>
      <c r="AX1766" s="14" t="s">
        <v>74</v>
      </c>
      <c r="AY1766" s="232" t="s">
        <v>152</v>
      </c>
    </row>
    <row r="1767" spans="1:65" s="14" customFormat="1">
      <c r="B1767" s="222"/>
      <c r="C1767" s="223"/>
      <c r="D1767" s="213" t="s">
        <v>161</v>
      </c>
      <c r="E1767" s="224" t="s">
        <v>21</v>
      </c>
      <c r="F1767" s="225" t="s">
        <v>2478</v>
      </c>
      <c r="G1767" s="223"/>
      <c r="H1767" s="226">
        <v>5.6879999999999997</v>
      </c>
      <c r="I1767" s="227"/>
      <c r="J1767" s="223"/>
      <c r="K1767" s="223"/>
      <c r="L1767" s="228"/>
      <c r="M1767" s="229"/>
      <c r="N1767" s="230"/>
      <c r="O1767" s="230"/>
      <c r="P1767" s="230"/>
      <c r="Q1767" s="230"/>
      <c r="R1767" s="230"/>
      <c r="S1767" s="230"/>
      <c r="T1767" s="231"/>
      <c r="AT1767" s="232" t="s">
        <v>161</v>
      </c>
      <c r="AU1767" s="232" t="s">
        <v>83</v>
      </c>
      <c r="AV1767" s="14" t="s">
        <v>83</v>
      </c>
      <c r="AW1767" s="14" t="s">
        <v>36</v>
      </c>
      <c r="AX1767" s="14" t="s">
        <v>74</v>
      </c>
      <c r="AY1767" s="232" t="s">
        <v>152</v>
      </c>
    </row>
    <row r="1768" spans="1:65" s="14" customFormat="1">
      <c r="B1768" s="222"/>
      <c r="C1768" s="223"/>
      <c r="D1768" s="213" t="s">
        <v>161</v>
      </c>
      <c r="E1768" s="224" t="s">
        <v>21</v>
      </c>
      <c r="F1768" s="225" t="s">
        <v>2479</v>
      </c>
      <c r="G1768" s="223"/>
      <c r="H1768" s="226">
        <v>7.7439999999999998</v>
      </c>
      <c r="I1768" s="227"/>
      <c r="J1768" s="223"/>
      <c r="K1768" s="223"/>
      <c r="L1768" s="228"/>
      <c r="M1768" s="229"/>
      <c r="N1768" s="230"/>
      <c r="O1768" s="230"/>
      <c r="P1768" s="230"/>
      <c r="Q1768" s="230"/>
      <c r="R1768" s="230"/>
      <c r="S1768" s="230"/>
      <c r="T1768" s="231"/>
      <c r="AT1768" s="232" t="s">
        <v>161</v>
      </c>
      <c r="AU1768" s="232" t="s">
        <v>83</v>
      </c>
      <c r="AV1768" s="14" t="s">
        <v>83</v>
      </c>
      <c r="AW1768" s="14" t="s">
        <v>36</v>
      </c>
      <c r="AX1768" s="14" t="s">
        <v>74</v>
      </c>
      <c r="AY1768" s="232" t="s">
        <v>152</v>
      </c>
    </row>
    <row r="1769" spans="1:65" s="14" customFormat="1" ht="22.5">
      <c r="B1769" s="222"/>
      <c r="C1769" s="223"/>
      <c r="D1769" s="213" t="s">
        <v>161</v>
      </c>
      <c r="E1769" s="224" t="s">
        <v>21</v>
      </c>
      <c r="F1769" s="225" t="s">
        <v>2480</v>
      </c>
      <c r="G1769" s="223"/>
      <c r="H1769" s="226">
        <v>0.63900000000000001</v>
      </c>
      <c r="I1769" s="227"/>
      <c r="J1769" s="223"/>
      <c r="K1769" s="223"/>
      <c r="L1769" s="228"/>
      <c r="M1769" s="229"/>
      <c r="N1769" s="230"/>
      <c r="O1769" s="230"/>
      <c r="P1769" s="230"/>
      <c r="Q1769" s="230"/>
      <c r="R1769" s="230"/>
      <c r="S1769" s="230"/>
      <c r="T1769" s="231"/>
      <c r="AT1769" s="232" t="s">
        <v>161</v>
      </c>
      <c r="AU1769" s="232" t="s">
        <v>83</v>
      </c>
      <c r="AV1769" s="14" t="s">
        <v>83</v>
      </c>
      <c r="AW1769" s="14" t="s">
        <v>36</v>
      </c>
      <c r="AX1769" s="14" t="s">
        <v>74</v>
      </c>
      <c r="AY1769" s="232" t="s">
        <v>152</v>
      </c>
    </row>
    <row r="1770" spans="1:65" s="14" customFormat="1">
      <c r="B1770" s="222"/>
      <c r="C1770" s="223"/>
      <c r="D1770" s="213" t="s">
        <v>161</v>
      </c>
      <c r="E1770" s="224" t="s">
        <v>21</v>
      </c>
      <c r="F1770" s="225" t="s">
        <v>2481</v>
      </c>
      <c r="G1770" s="223"/>
      <c r="H1770" s="226">
        <v>0.92</v>
      </c>
      <c r="I1770" s="227"/>
      <c r="J1770" s="223"/>
      <c r="K1770" s="223"/>
      <c r="L1770" s="228"/>
      <c r="M1770" s="229"/>
      <c r="N1770" s="230"/>
      <c r="O1770" s="230"/>
      <c r="P1770" s="230"/>
      <c r="Q1770" s="230"/>
      <c r="R1770" s="230"/>
      <c r="S1770" s="230"/>
      <c r="T1770" s="231"/>
      <c r="AT1770" s="232" t="s">
        <v>161</v>
      </c>
      <c r="AU1770" s="232" t="s">
        <v>83</v>
      </c>
      <c r="AV1770" s="14" t="s">
        <v>83</v>
      </c>
      <c r="AW1770" s="14" t="s">
        <v>36</v>
      </c>
      <c r="AX1770" s="14" t="s">
        <v>74</v>
      </c>
      <c r="AY1770" s="232" t="s">
        <v>152</v>
      </c>
    </row>
    <row r="1771" spans="1:65" s="15" customFormat="1">
      <c r="B1771" s="233"/>
      <c r="C1771" s="234"/>
      <c r="D1771" s="213" t="s">
        <v>161</v>
      </c>
      <c r="E1771" s="235" t="s">
        <v>21</v>
      </c>
      <c r="F1771" s="236" t="s">
        <v>184</v>
      </c>
      <c r="G1771" s="234"/>
      <c r="H1771" s="237">
        <v>20.559000000000001</v>
      </c>
      <c r="I1771" s="238"/>
      <c r="J1771" s="234"/>
      <c r="K1771" s="234"/>
      <c r="L1771" s="239"/>
      <c r="M1771" s="240"/>
      <c r="N1771" s="241"/>
      <c r="O1771" s="241"/>
      <c r="P1771" s="241"/>
      <c r="Q1771" s="241"/>
      <c r="R1771" s="241"/>
      <c r="S1771" s="241"/>
      <c r="T1771" s="242"/>
      <c r="AT1771" s="243" t="s">
        <v>161</v>
      </c>
      <c r="AU1771" s="243" t="s">
        <v>83</v>
      </c>
      <c r="AV1771" s="15" t="s">
        <v>159</v>
      </c>
      <c r="AW1771" s="15" t="s">
        <v>36</v>
      </c>
      <c r="AX1771" s="15" t="s">
        <v>81</v>
      </c>
      <c r="AY1771" s="243" t="s">
        <v>152</v>
      </c>
    </row>
    <row r="1772" spans="1:65" s="2" customFormat="1" ht="24" customHeight="1">
      <c r="A1772" s="37"/>
      <c r="B1772" s="38"/>
      <c r="C1772" s="198" t="s">
        <v>2482</v>
      </c>
      <c r="D1772" s="198" t="s">
        <v>154</v>
      </c>
      <c r="E1772" s="199" t="s">
        <v>2483</v>
      </c>
      <c r="F1772" s="200" t="s">
        <v>2484</v>
      </c>
      <c r="G1772" s="201" t="s">
        <v>219</v>
      </c>
      <c r="H1772" s="202">
        <v>19.920000000000002</v>
      </c>
      <c r="I1772" s="203"/>
      <c r="J1772" s="204">
        <f>ROUND(I1772*H1772,2)</f>
        <v>0</v>
      </c>
      <c r="K1772" s="200" t="s">
        <v>158</v>
      </c>
      <c r="L1772" s="42"/>
      <c r="M1772" s="205" t="s">
        <v>21</v>
      </c>
      <c r="N1772" s="206" t="s">
        <v>45</v>
      </c>
      <c r="O1772" s="68"/>
      <c r="P1772" s="207">
        <f>O1772*H1772</f>
        <v>0</v>
      </c>
      <c r="Q1772" s="207">
        <v>1.2E-4</v>
      </c>
      <c r="R1772" s="207">
        <f>Q1772*H1772</f>
        <v>2.3904000000000004E-3</v>
      </c>
      <c r="S1772" s="207">
        <v>0</v>
      </c>
      <c r="T1772" s="208">
        <f>S1772*H1772</f>
        <v>0</v>
      </c>
      <c r="U1772" s="37"/>
      <c r="V1772" s="37"/>
      <c r="W1772" s="37"/>
      <c r="X1772" s="37"/>
      <c r="Y1772" s="37"/>
      <c r="Z1772" s="37"/>
      <c r="AA1772" s="37"/>
      <c r="AB1772" s="37"/>
      <c r="AC1772" s="37"/>
      <c r="AD1772" s="37"/>
      <c r="AE1772" s="37"/>
      <c r="AR1772" s="209" t="s">
        <v>259</v>
      </c>
      <c r="AT1772" s="209" t="s">
        <v>154</v>
      </c>
      <c r="AU1772" s="209" t="s">
        <v>83</v>
      </c>
      <c r="AY1772" s="19" t="s">
        <v>152</v>
      </c>
      <c r="BE1772" s="210">
        <f>IF(N1772="základní",J1772,0)</f>
        <v>0</v>
      </c>
      <c r="BF1772" s="210">
        <f>IF(N1772="snížená",J1772,0)</f>
        <v>0</v>
      </c>
      <c r="BG1772" s="210">
        <f>IF(N1772="zákl. přenesená",J1772,0)</f>
        <v>0</v>
      </c>
      <c r="BH1772" s="210">
        <f>IF(N1772="sníž. přenesená",J1772,0)</f>
        <v>0</v>
      </c>
      <c r="BI1772" s="210">
        <f>IF(N1772="nulová",J1772,0)</f>
        <v>0</v>
      </c>
      <c r="BJ1772" s="19" t="s">
        <v>81</v>
      </c>
      <c r="BK1772" s="210">
        <f>ROUND(I1772*H1772,2)</f>
        <v>0</v>
      </c>
      <c r="BL1772" s="19" t="s">
        <v>259</v>
      </c>
      <c r="BM1772" s="209" t="s">
        <v>2485</v>
      </c>
    </row>
    <row r="1773" spans="1:65" s="13" customFormat="1">
      <c r="B1773" s="211"/>
      <c r="C1773" s="212"/>
      <c r="D1773" s="213" t="s">
        <v>161</v>
      </c>
      <c r="E1773" s="214" t="s">
        <v>21</v>
      </c>
      <c r="F1773" s="215" t="s">
        <v>430</v>
      </c>
      <c r="G1773" s="212"/>
      <c r="H1773" s="214" t="s">
        <v>21</v>
      </c>
      <c r="I1773" s="216"/>
      <c r="J1773" s="212"/>
      <c r="K1773" s="212"/>
      <c r="L1773" s="217"/>
      <c r="M1773" s="218"/>
      <c r="N1773" s="219"/>
      <c r="O1773" s="219"/>
      <c r="P1773" s="219"/>
      <c r="Q1773" s="219"/>
      <c r="R1773" s="219"/>
      <c r="S1773" s="219"/>
      <c r="T1773" s="220"/>
      <c r="AT1773" s="221" t="s">
        <v>161</v>
      </c>
      <c r="AU1773" s="221" t="s">
        <v>83</v>
      </c>
      <c r="AV1773" s="13" t="s">
        <v>81</v>
      </c>
      <c r="AW1773" s="13" t="s">
        <v>36</v>
      </c>
      <c r="AX1773" s="13" t="s">
        <v>74</v>
      </c>
      <c r="AY1773" s="221" t="s">
        <v>152</v>
      </c>
    </row>
    <row r="1774" spans="1:65" s="13" customFormat="1">
      <c r="B1774" s="211"/>
      <c r="C1774" s="212"/>
      <c r="D1774" s="213" t="s">
        <v>161</v>
      </c>
      <c r="E1774" s="214" t="s">
        <v>21</v>
      </c>
      <c r="F1774" s="215" t="s">
        <v>2476</v>
      </c>
      <c r="G1774" s="212"/>
      <c r="H1774" s="214" t="s">
        <v>21</v>
      </c>
      <c r="I1774" s="216"/>
      <c r="J1774" s="212"/>
      <c r="K1774" s="212"/>
      <c r="L1774" s="217"/>
      <c r="M1774" s="218"/>
      <c r="N1774" s="219"/>
      <c r="O1774" s="219"/>
      <c r="P1774" s="219"/>
      <c r="Q1774" s="219"/>
      <c r="R1774" s="219"/>
      <c r="S1774" s="219"/>
      <c r="T1774" s="220"/>
      <c r="AT1774" s="221" t="s">
        <v>161</v>
      </c>
      <c r="AU1774" s="221" t="s">
        <v>83</v>
      </c>
      <c r="AV1774" s="13" t="s">
        <v>81</v>
      </c>
      <c r="AW1774" s="13" t="s">
        <v>36</v>
      </c>
      <c r="AX1774" s="13" t="s">
        <v>74</v>
      </c>
      <c r="AY1774" s="221" t="s">
        <v>152</v>
      </c>
    </row>
    <row r="1775" spans="1:65" s="14" customFormat="1">
      <c r="B1775" s="222"/>
      <c r="C1775" s="223"/>
      <c r="D1775" s="213" t="s">
        <v>161</v>
      </c>
      <c r="E1775" s="224" t="s">
        <v>21</v>
      </c>
      <c r="F1775" s="225" t="s">
        <v>2477</v>
      </c>
      <c r="G1775" s="223"/>
      <c r="H1775" s="226">
        <v>5.5679999999999996</v>
      </c>
      <c r="I1775" s="227"/>
      <c r="J1775" s="223"/>
      <c r="K1775" s="223"/>
      <c r="L1775" s="228"/>
      <c r="M1775" s="229"/>
      <c r="N1775" s="230"/>
      <c r="O1775" s="230"/>
      <c r="P1775" s="230"/>
      <c r="Q1775" s="230"/>
      <c r="R1775" s="230"/>
      <c r="S1775" s="230"/>
      <c r="T1775" s="231"/>
      <c r="AT1775" s="232" t="s">
        <v>161</v>
      </c>
      <c r="AU1775" s="232" t="s">
        <v>83</v>
      </c>
      <c r="AV1775" s="14" t="s">
        <v>83</v>
      </c>
      <c r="AW1775" s="14" t="s">
        <v>36</v>
      </c>
      <c r="AX1775" s="14" t="s">
        <v>74</v>
      </c>
      <c r="AY1775" s="232" t="s">
        <v>152</v>
      </c>
    </row>
    <row r="1776" spans="1:65" s="14" customFormat="1">
      <c r="B1776" s="222"/>
      <c r="C1776" s="223"/>
      <c r="D1776" s="213" t="s">
        <v>161</v>
      </c>
      <c r="E1776" s="224" t="s">
        <v>21</v>
      </c>
      <c r="F1776" s="225" t="s">
        <v>2478</v>
      </c>
      <c r="G1776" s="223"/>
      <c r="H1776" s="226">
        <v>5.6879999999999997</v>
      </c>
      <c r="I1776" s="227"/>
      <c r="J1776" s="223"/>
      <c r="K1776" s="223"/>
      <c r="L1776" s="228"/>
      <c r="M1776" s="229"/>
      <c r="N1776" s="230"/>
      <c r="O1776" s="230"/>
      <c r="P1776" s="230"/>
      <c r="Q1776" s="230"/>
      <c r="R1776" s="230"/>
      <c r="S1776" s="230"/>
      <c r="T1776" s="231"/>
      <c r="AT1776" s="232" t="s">
        <v>161</v>
      </c>
      <c r="AU1776" s="232" t="s">
        <v>83</v>
      </c>
      <c r="AV1776" s="14" t="s">
        <v>83</v>
      </c>
      <c r="AW1776" s="14" t="s">
        <v>36</v>
      </c>
      <c r="AX1776" s="14" t="s">
        <v>74</v>
      </c>
      <c r="AY1776" s="232" t="s">
        <v>152</v>
      </c>
    </row>
    <row r="1777" spans="1:65" s="14" customFormat="1">
      <c r="B1777" s="222"/>
      <c r="C1777" s="223"/>
      <c r="D1777" s="213" t="s">
        <v>161</v>
      </c>
      <c r="E1777" s="224" t="s">
        <v>21</v>
      </c>
      <c r="F1777" s="225" t="s">
        <v>2479</v>
      </c>
      <c r="G1777" s="223"/>
      <c r="H1777" s="226">
        <v>7.7439999999999998</v>
      </c>
      <c r="I1777" s="227"/>
      <c r="J1777" s="223"/>
      <c r="K1777" s="223"/>
      <c r="L1777" s="228"/>
      <c r="M1777" s="229"/>
      <c r="N1777" s="230"/>
      <c r="O1777" s="230"/>
      <c r="P1777" s="230"/>
      <c r="Q1777" s="230"/>
      <c r="R1777" s="230"/>
      <c r="S1777" s="230"/>
      <c r="T1777" s="231"/>
      <c r="AT1777" s="232" t="s">
        <v>161</v>
      </c>
      <c r="AU1777" s="232" t="s">
        <v>83</v>
      </c>
      <c r="AV1777" s="14" t="s">
        <v>83</v>
      </c>
      <c r="AW1777" s="14" t="s">
        <v>36</v>
      </c>
      <c r="AX1777" s="14" t="s">
        <v>74</v>
      </c>
      <c r="AY1777" s="232" t="s">
        <v>152</v>
      </c>
    </row>
    <row r="1778" spans="1:65" s="14" customFormat="1">
      <c r="B1778" s="222"/>
      <c r="C1778" s="223"/>
      <c r="D1778" s="213" t="s">
        <v>161</v>
      </c>
      <c r="E1778" s="224" t="s">
        <v>21</v>
      </c>
      <c r="F1778" s="225" t="s">
        <v>2481</v>
      </c>
      <c r="G1778" s="223"/>
      <c r="H1778" s="226">
        <v>0.92</v>
      </c>
      <c r="I1778" s="227"/>
      <c r="J1778" s="223"/>
      <c r="K1778" s="223"/>
      <c r="L1778" s="228"/>
      <c r="M1778" s="229"/>
      <c r="N1778" s="230"/>
      <c r="O1778" s="230"/>
      <c r="P1778" s="230"/>
      <c r="Q1778" s="230"/>
      <c r="R1778" s="230"/>
      <c r="S1778" s="230"/>
      <c r="T1778" s="231"/>
      <c r="AT1778" s="232" t="s">
        <v>161</v>
      </c>
      <c r="AU1778" s="232" t="s">
        <v>83</v>
      </c>
      <c r="AV1778" s="14" t="s">
        <v>83</v>
      </c>
      <c r="AW1778" s="14" t="s">
        <v>36</v>
      </c>
      <c r="AX1778" s="14" t="s">
        <v>74</v>
      </c>
      <c r="AY1778" s="232" t="s">
        <v>152</v>
      </c>
    </row>
    <row r="1779" spans="1:65" s="15" customFormat="1">
      <c r="B1779" s="233"/>
      <c r="C1779" s="234"/>
      <c r="D1779" s="213" t="s">
        <v>161</v>
      </c>
      <c r="E1779" s="235" t="s">
        <v>21</v>
      </c>
      <c r="F1779" s="236" t="s">
        <v>184</v>
      </c>
      <c r="G1779" s="234"/>
      <c r="H1779" s="237">
        <v>19.920000000000002</v>
      </c>
      <c r="I1779" s="238"/>
      <c r="J1779" s="234"/>
      <c r="K1779" s="234"/>
      <c r="L1779" s="239"/>
      <c r="M1779" s="240"/>
      <c r="N1779" s="241"/>
      <c r="O1779" s="241"/>
      <c r="P1779" s="241"/>
      <c r="Q1779" s="241"/>
      <c r="R1779" s="241"/>
      <c r="S1779" s="241"/>
      <c r="T1779" s="242"/>
      <c r="AT1779" s="243" t="s">
        <v>161</v>
      </c>
      <c r="AU1779" s="243" t="s">
        <v>83</v>
      </c>
      <c r="AV1779" s="15" t="s">
        <v>159</v>
      </c>
      <c r="AW1779" s="15" t="s">
        <v>36</v>
      </c>
      <c r="AX1779" s="15" t="s">
        <v>81</v>
      </c>
      <c r="AY1779" s="243" t="s">
        <v>152</v>
      </c>
    </row>
    <row r="1780" spans="1:65" s="2" customFormat="1" ht="24" customHeight="1">
      <c r="A1780" s="37"/>
      <c r="B1780" s="38"/>
      <c r="C1780" s="198" t="s">
        <v>2486</v>
      </c>
      <c r="D1780" s="198" t="s">
        <v>154</v>
      </c>
      <c r="E1780" s="199" t="s">
        <v>2487</v>
      </c>
      <c r="F1780" s="200" t="s">
        <v>2488</v>
      </c>
      <c r="G1780" s="201" t="s">
        <v>219</v>
      </c>
      <c r="H1780" s="202">
        <v>19.920000000000002</v>
      </c>
      <c r="I1780" s="203"/>
      <c r="J1780" s="204">
        <f>ROUND(I1780*H1780,2)</f>
        <v>0</v>
      </c>
      <c r="K1780" s="200" t="s">
        <v>158</v>
      </c>
      <c r="L1780" s="42"/>
      <c r="M1780" s="205" t="s">
        <v>21</v>
      </c>
      <c r="N1780" s="206" t="s">
        <v>45</v>
      </c>
      <c r="O1780" s="68"/>
      <c r="P1780" s="207">
        <f>O1780*H1780</f>
        <v>0</v>
      </c>
      <c r="Q1780" s="207">
        <v>1.2E-4</v>
      </c>
      <c r="R1780" s="207">
        <f>Q1780*H1780</f>
        <v>2.3904000000000004E-3</v>
      </c>
      <c r="S1780" s="207">
        <v>0</v>
      </c>
      <c r="T1780" s="208">
        <f>S1780*H1780</f>
        <v>0</v>
      </c>
      <c r="U1780" s="37"/>
      <c r="V1780" s="37"/>
      <c r="W1780" s="37"/>
      <c r="X1780" s="37"/>
      <c r="Y1780" s="37"/>
      <c r="Z1780" s="37"/>
      <c r="AA1780" s="37"/>
      <c r="AB1780" s="37"/>
      <c r="AC1780" s="37"/>
      <c r="AD1780" s="37"/>
      <c r="AE1780" s="37"/>
      <c r="AR1780" s="209" t="s">
        <v>259</v>
      </c>
      <c r="AT1780" s="209" t="s">
        <v>154</v>
      </c>
      <c r="AU1780" s="209" t="s">
        <v>83</v>
      </c>
      <c r="AY1780" s="19" t="s">
        <v>152</v>
      </c>
      <c r="BE1780" s="210">
        <f>IF(N1780="základní",J1780,0)</f>
        <v>0</v>
      </c>
      <c r="BF1780" s="210">
        <f>IF(N1780="snížená",J1780,0)</f>
        <v>0</v>
      </c>
      <c r="BG1780" s="210">
        <f>IF(N1780="zákl. přenesená",J1780,0)</f>
        <v>0</v>
      </c>
      <c r="BH1780" s="210">
        <f>IF(N1780="sníž. přenesená",J1780,0)</f>
        <v>0</v>
      </c>
      <c r="BI1780" s="210">
        <f>IF(N1780="nulová",J1780,0)</f>
        <v>0</v>
      </c>
      <c r="BJ1780" s="19" t="s">
        <v>81</v>
      </c>
      <c r="BK1780" s="210">
        <f>ROUND(I1780*H1780,2)</f>
        <v>0</v>
      </c>
      <c r="BL1780" s="19" t="s">
        <v>259</v>
      </c>
      <c r="BM1780" s="209" t="s">
        <v>2489</v>
      </c>
    </row>
    <row r="1781" spans="1:65" s="13" customFormat="1">
      <c r="B1781" s="211"/>
      <c r="C1781" s="212"/>
      <c r="D1781" s="213" t="s">
        <v>161</v>
      </c>
      <c r="E1781" s="214" t="s">
        <v>21</v>
      </c>
      <c r="F1781" s="215" t="s">
        <v>430</v>
      </c>
      <c r="G1781" s="212"/>
      <c r="H1781" s="214" t="s">
        <v>21</v>
      </c>
      <c r="I1781" s="216"/>
      <c r="J1781" s="212"/>
      <c r="K1781" s="212"/>
      <c r="L1781" s="217"/>
      <c r="M1781" s="218"/>
      <c r="N1781" s="219"/>
      <c r="O1781" s="219"/>
      <c r="P1781" s="219"/>
      <c r="Q1781" s="219"/>
      <c r="R1781" s="219"/>
      <c r="S1781" s="219"/>
      <c r="T1781" s="220"/>
      <c r="AT1781" s="221" t="s">
        <v>161</v>
      </c>
      <c r="AU1781" s="221" t="s">
        <v>83</v>
      </c>
      <c r="AV1781" s="13" t="s">
        <v>81</v>
      </c>
      <c r="AW1781" s="13" t="s">
        <v>36</v>
      </c>
      <c r="AX1781" s="13" t="s">
        <v>74</v>
      </c>
      <c r="AY1781" s="221" t="s">
        <v>152</v>
      </c>
    </row>
    <row r="1782" spans="1:65" s="13" customFormat="1">
      <c r="B1782" s="211"/>
      <c r="C1782" s="212"/>
      <c r="D1782" s="213" t="s">
        <v>161</v>
      </c>
      <c r="E1782" s="214" t="s">
        <v>21</v>
      </c>
      <c r="F1782" s="215" t="s">
        <v>2476</v>
      </c>
      <c r="G1782" s="212"/>
      <c r="H1782" s="214" t="s">
        <v>21</v>
      </c>
      <c r="I1782" s="216"/>
      <c r="J1782" s="212"/>
      <c r="K1782" s="212"/>
      <c r="L1782" s="217"/>
      <c r="M1782" s="218"/>
      <c r="N1782" s="219"/>
      <c r="O1782" s="219"/>
      <c r="P1782" s="219"/>
      <c r="Q1782" s="219"/>
      <c r="R1782" s="219"/>
      <c r="S1782" s="219"/>
      <c r="T1782" s="220"/>
      <c r="AT1782" s="221" t="s">
        <v>161</v>
      </c>
      <c r="AU1782" s="221" t="s">
        <v>83</v>
      </c>
      <c r="AV1782" s="13" t="s">
        <v>81</v>
      </c>
      <c r="AW1782" s="13" t="s">
        <v>36</v>
      </c>
      <c r="AX1782" s="13" t="s">
        <v>74</v>
      </c>
      <c r="AY1782" s="221" t="s">
        <v>152</v>
      </c>
    </row>
    <row r="1783" spans="1:65" s="14" customFormat="1">
      <c r="B1783" s="222"/>
      <c r="C1783" s="223"/>
      <c r="D1783" s="213" t="s">
        <v>161</v>
      </c>
      <c r="E1783" s="224" t="s">
        <v>21</v>
      </c>
      <c r="F1783" s="225" t="s">
        <v>2477</v>
      </c>
      <c r="G1783" s="223"/>
      <c r="H1783" s="226">
        <v>5.5679999999999996</v>
      </c>
      <c r="I1783" s="227"/>
      <c r="J1783" s="223"/>
      <c r="K1783" s="223"/>
      <c r="L1783" s="228"/>
      <c r="M1783" s="229"/>
      <c r="N1783" s="230"/>
      <c r="O1783" s="230"/>
      <c r="P1783" s="230"/>
      <c r="Q1783" s="230"/>
      <c r="R1783" s="230"/>
      <c r="S1783" s="230"/>
      <c r="T1783" s="231"/>
      <c r="AT1783" s="232" t="s">
        <v>161</v>
      </c>
      <c r="AU1783" s="232" t="s">
        <v>83</v>
      </c>
      <c r="AV1783" s="14" t="s">
        <v>83</v>
      </c>
      <c r="AW1783" s="14" t="s">
        <v>36</v>
      </c>
      <c r="AX1783" s="14" t="s">
        <v>74</v>
      </c>
      <c r="AY1783" s="232" t="s">
        <v>152</v>
      </c>
    </row>
    <row r="1784" spans="1:65" s="14" customFormat="1">
      <c r="B1784" s="222"/>
      <c r="C1784" s="223"/>
      <c r="D1784" s="213" t="s">
        <v>161</v>
      </c>
      <c r="E1784" s="224" t="s">
        <v>21</v>
      </c>
      <c r="F1784" s="225" t="s">
        <v>2478</v>
      </c>
      <c r="G1784" s="223"/>
      <c r="H1784" s="226">
        <v>5.6879999999999997</v>
      </c>
      <c r="I1784" s="227"/>
      <c r="J1784" s="223"/>
      <c r="K1784" s="223"/>
      <c r="L1784" s="228"/>
      <c r="M1784" s="229"/>
      <c r="N1784" s="230"/>
      <c r="O1784" s="230"/>
      <c r="P1784" s="230"/>
      <c r="Q1784" s="230"/>
      <c r="R1784" s="230"/>
      <c r="S1784" s="230"/>
      <c r="T1784" s="231"/>
      <c r="AT1784" s="232" t="s">
        <v>161</v>
      </c>
      <c r="AU1784" s="232" t="s">
        <v>83</v>
      </c>
      <c r="AV1784" s="14" t="s">
        <v>83</v>
      </c>
      <c r="AW1784" s="14" t="s">
        <v>36</v>
      </c>
      <c r="AX1784" s="14" t="s">
        <v>74</v>
      </c>
      <c r="AY1784" s="232" t="s">
        <v>152</v>
      </c>
    </row>
    <row r="1785" spans="1:65" s="14" customFormat="1">
      <c r="B1785" s="222"/>
      <c r="C1785" s="223"/>
      <c r="D1785" s="213" t="s">
        <v>161</v>
      </c>
      <c r="E1785" s="224" t="s">
        <v>21</v>
      </c>
      <c r="F1785" s="225" t="s">
        <v>2479</v>
      </c>
      <c r="G1785" s="223"/>
      <c r="H1785" s="226">
        <v>7.7439999999999998</v>
      </c>
      <c r="I1785" s="227"/>
      <c r="J1785" s="223"/>
      <c r="K1785" s="223"/>
      <c r="L1785" s="228"/>
      <c r="M1785" s="229"/>
      <c r="N1785" s="230"/>
      <c r="O1785" s="230"/>
      <c r="P1785" s="230"/>
      <c r="Q1785" s="230"/>
      <c r="R1785" s="230"/>
      <c r="S1785" s="230"/>
      <c r="T1785" s="231"/>
      <c r="AT1785" s="232" t="s">
        <v>161</v>
      </c>
      <c r="AU1785" s="232" t="s">
        <v>83</v>
      </c>
      <c r="AV1785" s="14" t="s">
        <v>83</v>
      </c>
      <c r="AW1785" s="14" t="s">
        <v>36</v>
      </c>
      <c r="AX1785" s="14" t="s">
        <v>74</v>
      </c>
      <c r="AY1785" s="232" t="s">
        <v>152</v>
      </c>
    </row>
    <row r="1786" spans="1:65" s="14" customFormat="1">
      <c r="B1786" s="222"/>
      <c r="C1786" s="223"/>
      <c r="D1786" s="213" t="s">
        <v>161</v>
      </c>
      <c r="E1786" s="224" t="s">
        <v>21</v>
      </c>
      <c r="F1786" s="225" t="s">
        <v>2481</v>
      </c>
      <c r="G1786" s="223"/>
      <c r="H1786" s="226">
        <v>0.92</v>
      </c>
      <c r="I1786" s="227"/>
      <c r="J1786" s="223"/>
      <c r="K1786" s="223"/>
      <c r="L1786" s="228"/>
      <c r="M1786" s="229"/>
      <c r="N1786" s="230"/>
      <c r="O1786" s="230"/>
      <c r="P1786" s="230"/>
      <c r="Q1786" s="230"/>
      <c r="R1786" s="230"/>
      <c r="S1786" s="230"/>
      <c r="T1786" s="231"/>
      <c r="AT1786" s="232" t="s">
        <v>161</v>
      </c>
      <c r="AU1786" s="232" t="s">
        <v>83</v>
      </c>
      <c r="AV1786" s="14" t="s">
        <v>83</v>
      </c>
      <c r="AW1786" s="14" t="s">
        <v>36</v>
      </c>
      <c r="AX1786" s="14" t="s">
        <v>74</v>
      </c>
      <c r="AY1786" s="232" t="s">
        <v>152</v>
      </c>
    </row>
    <row r="1787" spans="1:65" s="15" customFormat="1">
      <c r="B1787" s="233"/>
      <c r="C1787" s="234"/>
      <c r="D1787" s="213" t="s">
        <v>161</v>
      </c>
      <c r="E1787" s="235" t="s">
        <v>21</v>
      </c>
      <c r="F1787" s="236" t="s">
        <v>184</v>
      </c>
      <c r="G1787" s="234"/>
      <c r="H1787" s="237">
        <v>19.920000000000002</v>
      </c>
      <c r="I1787" s="238"/>
      <c r="J1787" s="234"/>
      <c r="K1787" s="234"/>
      <c r="L1787" s="239"/>
      <c r="M1787" s="240"/>
      <c r="N1787" s="241"/>
      <c r="O1787" s="241"/>
      <c r="P1787" s="241"/>
      <c r="Q1787" s="241"/>
      <c r="R1787" s="241"/>
      <c r="S1787" s="241"/>
      <c r="T1787" s="242"/>
      <c r="AT1787" s="243" t="s">
        <v>161</v>
      </c>
      <c r="AU1787" s="243" t="s">
        <v>83</v>
      </c>
      <c r="AV1787" s="15" t="s">
        <v>159</v>
      </c>
      <c r="AW1787" s="15" t="s">
        <v>36</v>
      </c>
      <c r="AX1787" s="15" t="s">
        <v>81</v>
      </c>
      <c r="AY1787" s="243" t="s">
        <v>152</v>
      </c>
    </row>
    <row r="1788" spans="1:65" s="2" customFormat="1" ht="24" customHeight="1">
      <c r="A1788" s="37"/>
      <c r="B1788" s="38"/>
      <c r="C1788" s="198" t="s">
        <v>2490</v>
      </c>
      <c r="D1788" s="198" t="s">
        <v>154</v>
      </c>
      <c r="E1788" s="199" t="s">
        <v>2491</v>
      </c>
      <c r="F1788" s="200" t="s">
        <v>2492</v>
      </c>
      <c r="G1788" s="201" t="s">
        <v>219</v>
      </c>
      <c r="H1788" s="202">
        <v>47.512999999999998</v>
      </c>
      <c r="I1788" s="203"/>
      <c r="J1788" s="204">
        <f>ROUND(I1788*H1788,2)</f>
        <v>0</v>
      </c>
      <c r="K1788" s="200" t="s">
        <v>158</v>
      </c>
      <c r="L1788" s="42"/>
      <c r="M1788" s="205" t="s">
        <v>21</v>
      </c>
      <c r="N1788" s="206" t="s">
        <v>45</v>
      </c>
      <c r="O1788" s="68"/>
      <c r="P1788" s="207">
        <f>O1788*H1788</f>
        <v>0</v>
      </c>
      <c r="Q1788" s="207">
        <v>0</v>
      </c>
      <c r="R1788" s="207">
        <f>Q1788*H1788</f>
        <v>0</v>
      </c>
      <c r="S1788" s="207">
        <v>0</v>
      </c>
      <c r="T1788" s="208">
        <f>S1788*H1788</f>
        <v>0</v>
      </c>
      <c r="U1788" s="37"/>
      <c r="V1788" s="37"/>
      <c r="W1788" s="37"/>
      <c r="X1788" s="37"/>
      <c r="Y1788" s="37"/>
      <c r="Z1788" s="37"/>
      <c r="AA1788" s="37"/>
      <c r="AB1788" s="37"/>
      <c r="AC1788" s="37"/>
      <c r="AD1788" s="37"/>
      <c r="AE1788" s="37"/>
      <c r="AR1788" s="209" t="s">
        <v>259</v>
      </c>
      <c r="AT1788" s="209" t="s">
        <v>154</v>
      </c>
      <c r="AU1788" s="209" t="s">
        <v>83</v>
      </c>
      <c r="AY1788" s="19" t="s">
        <v>152</v>
      </c>
      <c r="BE1788" s="210">
        <f>IF(N1788="základní",J1788,0)</f>
        <v>0</v>
      </c>
      <c r="BF1788" s="210">
        <f>IF(N1788="snížená",J1788,0)</f>
        <v>0</v>
      </c>
      <c r="BG1788" s="210">
        <f>IF(N1788="zákl. přenesená",J1788,0)</f>
        <v>0</v>
      </c>
      <c r="BH1788" s="210">
        <f>IF(N1788="sníž. přenesená",J1788,0)</f>
        <v>0</v>
      </c>
      <c r="BI1788" s="210">
        <f>IF(N1788="nulová",J1788,0)</f>
        <v>0</v>
      </c>
      <c r="BJ1788" s="19" t="s">
        <v>81</v>
      </c>
      <c r="BK1788" s="210">
        <f>ROUND(I1788*H1788,2)</f>
        <v>0</v>
      </c>
      <c r="BL1788" s="19" t="s">
        <v>259</v>
      </c>
      <c r="BM1788" s="209" t="s">
        <v>2493</v>
      </c>
    </row>
    <row r="1789" spans="1:65" s="13" customFormat="1">
      <c r="B1789" s="211"/>
      <c r="C1789" s="212"/>
      <c r="D1789" s="213" t="s">
        <v>161</v>
      </c>
      <c r="E1789" s="214" t="s">
        <v>21</v>
      </c>
      <c r="F1789" s="215" t="s">
        <v>625</v>
      </c>
      <c r="G1789" s="212"/>
      <c r="H1789" s="214" t="s">
        <v>21</v>
      </c>
      <c r="I1789" s="216"/>
      <c r="J1789" s="212"/>
      <c r="K1789" s="212"/>
      <c r="L1789" s="217"/>
      <c r="M1789" s="218"/>
      <c r="N1789" s="219"/>
      <c r="O1789" s="219"/>
      <c r="P1789" s="219"/>
      <c r="Q1789" s="219"/>
      <c r="R1789" s="219"/>
      <c r="S1789" s="219"/>
      <c r="T1789" s="220"/>
      <c r="AT1789" s="221" t="s">
        <v>161</v>
      </c>
      <c r="AU1789" s="221" t="s">
        <v>83</v>
      </c>
      <c r="AV1789" s="13" t="s">
        <v>81</v>
      </c>
      <c r="AW1789" s="13" t="s">
        <v>36</v>
      </c>
      <c r="AX1789" s="13" t="s">
        <v>74</v>
      </c>
      <c r="AY1789" s="221" t="s">
        <v>152</v>
      </c>
    </row>
    <row r="1790" spans="1:65" s="14" customFormat="1" ht="22.5">
      <c r="B1790" s="222"/>
      <c r="C1790" s="223"/>
      <c r="D1790" s="213" t="s">
        <v>161</v>
      </c>
      <c r="E1790" s="224" t="s">
        <v>21</v>
      </c>
      <c r="F1790" s="225" t="s">
        <v>626</v>
      </c>
      <c r="G1790" s="223"/>
      <c r="H1790" s="226">
        <v>45.923000000000002</v>
      </c>
      <c r="I1790" s="227"/>
      <c r="J1790" s="223"/>
      <c r="K1790" s="223"/>
      <c r="L1790" s="228"/>
      <c r="M1790" s="229"/>
      <c r="N1790" s="230"/>
      <c r="O1790" s="230"/>
      <c r="P1790" s="230"/>
      <c r="Q1790" s="230"/>
      <c r="R1790" s="230"/>
      <c r="S1790" s="230"/>
      <c r="T1790" s="231"/>
      <c r="AT1790" s="232" t="s">
        <v>161</v>
      </c>
      <c r="AU1790" s="232" t="s">
        <v>83</v>
      </c>
      <c r="AV1790" s="14" t="s">
        <v>83</v>
      </c>
      <c r="AW1790" s="14" t="s">
        <v>36</v>
      </c>
      <c r="AX1790" s="14" t="s">
        <v>74</v>
      </c>
      <c r="AY1790" s="232" t="s">
        <v>152</v>
      </c>
    </row>
    <row r="1791" spans="1:65" s="14" customFormat="1">
      <c r="B1791" s="222"/>
      <c r="C1791" s="223"/>
      <c r="D1791" s="213" t="s">
        <v>161</v>
      </c>
      <c r="E1791" s="224" t="s">
        <v>21</v>
      </c>
      <c r="F1791" s="225" t="s">
        <v>627</v>
      </c>
      <c r="G1791" s="223"/>
      <c r="H1791" s="226">
        <v>1.59</v>
      </c>
      <c r="I1791" s="227"/>
      <c r="J1791" s="223"/>
      <c r="K1791" s="223"/>
      <c r="L1791" s="228"/>
      <c r="M1791" s="229"/>
      <c r="N1791" s="230"/>
      <c r="O1791" s="230"/>
      <c r="P1791" s="230"/>
      <c r="Q1791" s="230"/>
      <c r="R1791" s="230"/>
      <c r="S1791" s="230"/>
      <c r="T1791" s="231"/>
      <c r="AT1791" s="232" t="s">
        <v>161</v>
      </c>
      <c r="AU1791" s="232" t="s">
        <v>83</v>
      </c>
      <c r="AV1791" s="14" t="s">
        <v>83</v>
      </c>
      <c r="AW1791" s="14" t="s">
        <v>36</v>
      </c>
      <c r="AX1791" s="14" t="s">
        <v>74</v>
      </c>
      <c r="AY1791" s="232" t="s">
        <v>152</v>
      </c>
    </row>
    <row r="1792" spans="1:65" s="15" customFormat="1">
      <c r="B1792" s="233"/>
      <c r="C1792" s="234"/>
      <c r="D1792" s="213" t="s">
        <v>161</v>
      </c>
      <c r="E1792" s="235" t="s">
        <v>21</v>
      </c>
      <c r="F1792" s="236" t="s">
        <v>184</v>
      </c>
      <c r="G1792" s="234"/>
      <c r="H1792" s="237">
        <v>47.512999999999998</v>
      </c>
      <c r="I1792" s="238"/>
      <c r="J1792" s="234"/>
      <c r="K1792" s="234"/>
      <c r="L1792" s="239"/>
      <c r="M1792" s="240"/>
      <c r="N1792" s="241"/>
      <c r="O1792" s="241"/>
      <c r="P1792" s="241"/>
      <c r="Q1792" s="241"/>
      <c r="R1792" s="241"/>
      <c r="S1792" s="241"/>
      <c r="T1792" s="242"/>
      <c r="AT1792" s="243" t="s">
        <v>161</v>
      </c>
      <c r="AU1792" s="243" t="s">
        <v>83</v>
      </c>
      <c r="AV1792" s="15" t="s">
        <v>159</v>
      </c>
      <c r="AW1792" s="15" t="s">
        <v>36</v>
      </c>
      <c r="AX1792" s="15" t="s">
        <v>81</v>
      </c>
      <c r="AY1792" s="243" t="s">
        <v>152</v>
      </c>
    </row>
    <row r="1793" spans="1:65" s="2" customFormat="1" ht="24" customHeight="1">
      <c r="A1793" s="37"/>
      <c r="B1793" s="38"/>
      <c r="C1793" s="198" t="s">
        <v>2494</v>
      </c>
      <c r="D1793" s="198" t="s">
        <v>154</v>
      </c>
      <c r="E1793" s="199" t="s">
        <v>2495</v>
      </c>
      <c r="F1793" s="200" t="s">
        <v>2496</v>
      </c>
      <c r="G1793" s="201" t="s">
        <v>219</v>
      </c>
      <c r="H1793" s="202">
        <v>49</v>
      </c>
      <c r="I1793" s="203"/>
      <c r="J1793" s="204">
        <f>ROUND(I1793*H1793,2)</f>
        <v>0</v>
      </c>
      <c r="K1793" s="200" t="s">
        <v>272</v>
      </c>
      <c r="L1793" s="42"/>
      <c r="M1793" s="205" t="s">
        <v>21</v>
      </c>
      <c r="N1793" s="206" t="s">
        <v>45</v>
      </c>
      <c r="O1793" s="68"/>
      <c r="P1793" s="207">
        <f>O1793*H1793</f>
        <v>0</v>
      </c>
      <c r="Q1793" s="207">
        <v>3.0000000000000001E-3</v>
      </c>
      <c r="R1793" s="207">
        <f>Q1793*H1793</f>
        <v>0.14699999999999999</v>
      </c>
      <c r="S1793" s="207">
        <v>0</v>
      </c>
      <c r="T1793" s="208">
        <f>S1793*H1793</f>
        <v>0</v>
      </c>
      <c r="U1793" s="37"/>
      <c r="V1793" s="37"/>
      <c r="W1793" s="37"/>
      <c r="X1793" s="37"/>
      <c r="Y1793" s="37"/>
      <c r="Z1793" s="37"/>
      <c r="AA1793" s="37"/>
      <c r="AB1793" s="37"/>
      <c r="AC1793" s="37"/>
      <c r="AD1793" s="37"/>
      <c r="AE1793" s="37"/>
      <c r="AR1793" s="209" t="s">
        <v>259</v>
      </c>
      <c r="AT1793" s="209" t="s">
        <v>154</v>
      </c>
      <c r="AU1793" s="209" t="s">
        <v>83</v>
      </c>
      <c r="AY1793" s="19" t="s">
        <v>152</v>
      </c>
      <c r="BE1793" s="210">
        <f>IF(N1793="základní",J1793,0)</f>
        <v>0</v>
      </c>
      <c r="BF1793" s="210">
        <f>IF(N1793="snížená",J1793,0)</f>
        <v>0</v>
      </c>
      <c r="BG1793" s="210">
        <f>IF(N1793="zákl. přenesená",J1793,0)</f>
        <v>0</v>
      </c>
      <c r="BH1793" s="210">
        <f>IF(N1793="sníž. přenesená",J1793,0)</f>
        <v>0</v>
      </c>
      <c r="BI1793" s="210">
        <f>IF(N1793="nulová",J1793,0)</f>
        <v>0</v>
      </c>
      <c r="BJ1793" s="19" t="s">
        <v>81</v>
      </c>
      <c r="BK1793" s="210">
        <f>ROUND(I1793*H1793,2)</f>
        <v>0</v>
      </c>
      <c r="BL1793" s="19" t="s">
        <v>259</v>
      </c>
      <c r="BM1793" s="209" t="s">
        <v>2497</v>
      </c>
    </row>
    <row r="1794" spans="1:65" s="14" customFormat="1" ht="22.5">
      <c r="B1794" s="222"/>
      <c r="C1794" s="223"/>
      <c r="D1794" s="213" t="s">
        <v>161</v>
      </c>
      <c r="E1794" s="224" t="s">
        <v>21</v>
      </c>
      <c r="F1794" s="225" t="s">
        <v>2498</v>
      </c>
      <c r="G1794" s="223"/>
      <c r="H1794" s="226">
        <v>49</v>
      </c>
      <c r="I1794" s="227"/>
      <c r="J1794" s="223"/>
      <c r="K1794" s="223"/>
      <c r="L1794" s="228"/>
      <c r="M1794" s="229"/>
      <c r="N1794" s="230"/>
      <c r="O1794" s="230"/>
      <c r="P1794" s="230"/>
      <c r="Q1794" s="230"/>
      <c r="R1794" s="230"/>
      <c r="S1794" s="230"/>
      <c r="T1794" s="231"/>
      <c r="AT1794" s="232" t="s">
        <v>161</v>
      </c>
      <c r="AU1794" s="232" t="s">
        <v>83</v>
      </c>
      <c r="AV1794" s="14" t="s">
        <v>83</v>
      </c>
      <c r="AW1794" s="14" t="s">
        <v>36</v>
      </c>
      <c r="AX1794" s="14" t="s">
        <v>81</v>
      </c>
      <c r="AY1794" s="232" t="s">
        <v>152</v>
      </c>
    </row>
    <row r="1795" spans="1:65" s="2" customFormat="1" ht="36" customHeight="1">
      <c r="A1795" s="37"/>
      <c r="B1795" s="38"/>
      <c r="C1795" s="198" t="s">
        <v>2499</v>
      </c>
      <c r="D1795" s="198" t="s">
        <v>154</v>
      </c>
      <c r="E1795" s="199" t="s">
        <v>2500</v>
      </c>
      <c r="F1795" s="200" t="s">
        <v>2501</v>
      </c>
      <c r="G1795" s="201" t="s">
        <v>219</v>
      </c>
      <c r="H1795" s="202">
        <v>47.512999999999998</v>
      </c>
      <c r="I1795" s="203"/>
      <c r="J1795" s="204">
        <f>ROUND(I1795*H1795,2)</f>
        <v>0</v>
      </c>
      <c r="K1795" s="200" t="s">
        <v>158</v>
      </c>
      <c r="L1795" s="42"/>
      <c r="M1795" s="205" t="s">
        <v>21</v>
      </c>
      <c r="N1795" s="206" t="s">
        <v>45</v>
      </c>
      <c r="O1795" s="68"/>
      <c r="P1795" s="207">
        <f>O1795*H1795</f>
        <v>0</v>
      </c>
      <c r="Q1795" s="207">
        <v>1E-4</v>
      </c>
      <c r="R1795" s="207">
        <f>Q1795*H1795</f>
        <v>4.7513E-3</v>
      </c>
      <c r="S1795" s="207">
        <v>0</v>
      </c>
      <c r="T1795" s="208">
        <f>S1795*H1795</f>
        <v>0</v>
      </c>
      <c r="U1795" s="37"/>
      <c r="V1795" s="37"/>
      <c r="W1795" s="37"/>
      <c r="X1795" s="37"/>
      <c r="Y1795" s="37"/>
      <c r="Z1795" s="37"/>
      <c r="AA1795" s="37"/>
      <c r="AB1795" s="37"/>
      <c r="AC1795" s="37"/>
      <c r="AD1795" s="37"/>
      <c r="AE1795" s="37"/>
      <c r="AR1795" s="209" t="s">
        <v>259</v>
      </c>
      <c r="AT1795" s="209" t="s">
        <v>154</v>
      </c>
      <c r="AU1795" s="209" t="s">
        <v>83</v>
      </c>
      <c r="AY1795" s="19" t="s">
        <v>152</v>
      </c>
      <c r="BE1795" s="210">
        <f>IF(N1795="základní",J1795,0)</f>
        <v>0</v>
      </c>
      <c r="BF1795" s="210">
        <f>IF(N1795="snížená",J1795,0)</f>
        <v>0</v>
      </c>
      <c r="BG1795" s="210">
        <f>IF(N1795="zákl. přenesená",J1795,0)</f>
        <v>0</v>
      </c>
      <c r="BH1795" s="210">
        <f>IF(N1795="sníž. přenesená",J1795,0)</f>
        <v>0</v>
      </c>
      <c r="BI1795" s="210">
        <f>IF(N1795="nulová",J1795,0)</f>
        <v>0</v>
      </c>
      <c r="BJ1795" s="19" t="s">
        <v>81</v>
      </c>
      <c r="BK1795" s="210">
        <f>ROUND(I1795*H1795,2)</f>
        <v>0</v>
      </c>
      <c r="BL1795" s="19" t="s">
        <v>259</v>
      </c>
      <c r="BM1795" s="209" t="s">
        <v>2502</v>
      </c>
    </row>
    <row r="1796" spans="1:65" s="13" customFormat="1">
      <c r="B1796" s="211"/>
      <c r="C1796" s="212"/>
      <c r="D1796" s="213" t="s">
        <v>161</v>
      </c>
      <c r="E1796" s="214" t="s">
        <v>21</v>
      </c>
      <c r="F1796" s="215" t="s">
        <v>625</v>
      </c>
      <c r="G1796" s="212"/>
      <c r="H1796" s="214" t="s">
        <v>21</v>
      </c>
      <c r="I1796" s="216"/>
      <c r="J1796" s="212"/>
      <c r="K1796" s="212"/>
      <c r="L1796" s="217"/>
      <c r="M1796" s="218"/>
      <c r="N1796" s="219"/>
      <c r="O1796" s="219"/>
      <c r="P1796" s="219"/>
      <c r="Q1796" s="219"/>
      <c r="R1796" s="219"/>
      <c r="S1796" s="219"/>
      <c r="T1796" s="220"/>
      <c r="AT1796" s="221" t="s">
        <v>161</v>
      </c>
      <c r="AU1796" s="221" t="s">
        <v>83</v>
      </c>
      <c r="AV1796" s="13" t="s">
        <v>81</v>
      </c>
      <c r="AW1796" s="13" t="s">
        <v>36</v>
      </c>
      <c r="AX1796" s="13" t="s">
        <v>74</v>
      </c>
      <c r="AY1796" s="221" t="s">
        <v>152</v>
      </c>
    </row>
    <row r="1797" spans="1:65" s="14" customFormat="1" ht="22.5">
      <c r="B1797" s="222"/>
      <c r="C1797" s="223"/>
      <c r="D1797" s="213" t="s">
        <v>161</v>
      </c>
      <c r="E1797" s="224" t="s">
        <v>21</v>
      </c>
      <c r="F1797" s="225" t="s">
        <v>626</v>
      </c>
      <c r="G1797" s="223"/>
      <c r="H1797" s="226">
        <v>45.923000000000002</v>
      </c>
      <c r="I1797" s="227"/>
      <c r="J1797" s="223"/>
      <c r="K1797" s="223"/>
      <c r="L1797" s="228"/>
      <c r="M1797" s="229"/>
      <c r="N1797" s="230"/>
      <c r="O1797" s="230"/>
      <c r="P1797" s="230"/>
      <c r="Q1797" s="230"/>
      <c r="R1797" s="230"/>
      <c r="S1797" s="230"/>
      <c r="T1797" s="231"/>
      <c r="AT1797" s="232" t="s">
        <v>161</v>
      </c>
      <c r="AU1797" s="232" t="s">
        <v>83</v>
      </c>
      <c r="AV1797" s="14" t="s">
        <v>83</v>
      </c>
      <c r="AW1797" s="14" t="s">
        <v>36</v>
      </c>
      <c r="AX1797" s="14" t="s">
        <v>74</v>
      </c>
      <c r="AY1797" s="232" t="s">
        <v>152</v>
      </c>
    </row>
    <row r="1798" spans="1:65" s="14" customFormat="1">
      <c r="B1798" s="222"/>
      <c r="C1798" s="223"/>
      <c r="D1798" s="213" t="s">
        <v>161</v>
      </c>
      <c r="E1798" s="224" t="s">
        <v>21</v>
      </c>
      <c r="F1798" s="225" t="s">
        <v>627</v>
      </c>
      <c r="G1798" s="223"/>
      <c r="H1798" s="226">
        <v>1.59</v>
      </c>
      <c r="I1798" s="227"/>
      <c r="J1798" s="223"/>
      <c r="K1798" s="223"/>
      <c r="L1798" s="228"/>
      <c r="M1798" s="229"/>
      <c r="N1798" s="230"/>
      <c r="O1798" s="230"/>
      <c r="P1798" s="230"/>
      <c r="Q1798" s="230"/>
      <c r="R1798" s="230"/>
      <c r="S1798" s="230"/>
      <c r="T1798" s="231"/>
      <c r="AT1798" s="232" t="s">
        <v>161</v>
      </c>
      <c r="AU1798" s="232" t="s">
        <v>83</v>
      </c>
      <c r="AV1798" s="14" t="s">
        <v>83</v>
      </c>
      <c r="AW1798" s="14" t="s">
        <v>36</v>
      </c>
      <c r="AX1798" s="14" t="s">
        <v>74</v>
      </c>
      <c r="AY1798" s="232" t="s">
        <v>152</v>
      </c>
    </row>
    <row r="1799" spans="1:65" s="15" customFormat="1">
      <c r="B1799" s="233"/>
      <c r="C1799" s="234"/>
      <c r="D1799" s="213" t="s">
        <v>161</v>
      </c>
      <c r="E1799" s="235" t="s">
        <v>21</v>
      </c>
      <c r="F1799" s="236" t="s">
        <v>184</v>
      </c>
      <c r="G1799" s="234"/>
      <c r="H1799" s="237">
        <v>47.512999999999998</v>
      </c>
      <c r="I1799" s="238"/>
      <c r="J1799" s="234"/>
      <c r="K1799" s="234"/>
      <c r="L1799" s="239"/>
      <c r="M1799" s="240"/>
      <c r="N1799" s="241"/>
      <c r="O1799" s="241"/>
      <c r="P1799" s="241"/>
      <c r="Q1799" s="241"/>
      <c r="R1799" s="241"/>
      <c r="S1799" s="241"/>
      <c r="T1799" s="242"/>
      <c r="AT1799" s="243" t="s">
        <v>161</v>
      </c>
      <c r="AU1799" s="243" t="s">
        <v>83</v>
      </c>
      <c r="AV1799" s="15" t="s">
        <v>159</v>
      </c>
      <c r="AW1799" s="15" t="s">
        <v>36</v>
      </c>
      <c r="AX1799" s="15" t="s">
        <v>81</v>
      </c>
      <c r="AY1799" s="243" t="s">
        <v>152</v>
      </c>
    </row>
    <row r="1800" spans="1:65" s="12" customFormat="1" ht="22.9" customHeight="1">
      <c r="B1800" s="182"/>
      <c r="C1800" s="183"/>
      <c r="D1800" s="184" t="s">
        <v>73</v>
      </c>
      <c r="E1800" s="196" t="s">
        <v>2503</v>
      </c>
      <c r="F1800" s="196" t="s">
        <v>2504</v>
      </c>
      <c r="G1800" s="183"/>
      <c r="H1800" s="183"/>
      <c r="I1800" s="186"/>
      <c r="J1800" s="197">
        <f>BK1800</f>
        <v>0</v>
      </c>
      <c r="K1800" s="183"/>
      <c r="L1800" s="188"/>
      <c r="M1800" s="189"/>
      <c r="N1800" s="190"/>
      <c r="O1800" s="190"/>
      <c r="P1800" s="191">
        <f>SUM(P1801:P1876)</f>
        <v>0</v>
      </c>
      <c r="Q1800" s="190"/>
      <c r="R1800" s="191">
        <f>SUM(R1801:R1876)</f>
        <v>0.27332545999999996</v>
      </c>
      <c r="S1800" s="190"/>
      <c r="T1800" s="192">
        <f>SUM(T1801:T1876)</f>
        <v>0</v>
      </c>
      <c r="AR1800" s="193" t="s">
        <v>83</v>
      </c>
      <c r="AT1800" s="194" t="s">
        <v>73</v>
      </c>
      <c r="AU1800" s="194" t="s">
        <v>81</v>
      </c>
      <c r="AY1800" s="193" t="s">
        <v>152</v>
      </c>
      <c r="BK1800" s="195">
        <f>SUM(BK1801:BK1876)</f>
        <v>0</v>
      </c>
    </row>
    <row r="1801" spans="1:65" s="2" customFormat="1" ht="24" customHeight="1">
      <c r="A1801" s="37"/>
      <c r="B1801" s="38"/>
      <c r="C1801" s="198" t="s">
        <v>2505</v>
      </c>
      <c r="D1801" s="198" t="s">
        <v>154</v>
      </c>
      <c r="E1801" s="199" t="s">
        <v>2506</v>
      </c>
      <c r="F1801" s="200" t="s">
        <v>2507</v>
      </c>
      <c r="G1801" s="201" t="s">
        <v>219</v>
      </c>
      <c r="H1801" s="202">
        <v>171.1</v>
      </c>
      <c r="I1801" s="203"/>
      <c r="J1801" s="204">
        <f>ROUND(I1801*H1801,2)</f>
        <v>0</v>
      </c>
      <c r="K1801" s="200" t="s">
        <v>158</v>
      </c>
      <c r="L1801" s="42"/>
      <c r="M1801" s="205" t="s">
        <v>21</v>
      </c>
      <c r="N1801" s="206" t="s">
        <v>45</v>
      </c>
      <c r="O1801" s="68"/>
      <c r="P1801" s="207">
        <f>O1801*H1801</f>
        <v>0</v>
      </c>
      <c r="Q1801" s="207">
        <v>0</v>
      </c>
      <c r="R1801" s="207">
        <f>Q1801*H1801</f>
        <v>0</v>
      </c>
      <c r="S1801" s="207">
        <v>0</v>
      </c>
      <c r="T1801" s="208">
        <f>S1801*H1801</f>
        <v>0</v>
      </c>
      <c r="U1801" s="37"/>
      <c r="V1801" s="37"/>
      <c r="W1801" s="37"/>
      <c r="X1801" s="37"/>
      <c r="Y1801" s="37"/>
      <c r="Z1801" s="37"/>
      <c r="AA1801" s="37"/>
      <c r="AB1801" s="37"/>
      <c r="AC1801" s="37"/>
      <c r="AD1801" s="37"/>
      <c r="AE1801" s="37"/>
      <c r="AR1801" s="209" t="s">
        <v>259</v>
      </c>
      <c r="AT1801" s="209" t="s">
        <v>154</v>
      </c>
      <c r="AU1801" s="209" t="s">
        <v>83</v>
      </c>
      <c r="AY1801" s="19" t="s">
        <v>152</v>
      </c>
      <c r="BE1801" s="210">
        <f>IF(N1801="základní",J1801,0)</f>
        <v>0</v>
      </c>
      <c r="BF1801" s="210">
        <f>IF(N1801="snížená",J1801,0)</f>
        <v>0</v>
      </c>
      <c r="BG1801" s="210">
        <f>IF(N1801="zákl. přenesená",J1801,0)</f>
        <v>0</v>
      </c>
      <c r="BH1801" s="210">
        <f>IF(N1801="sníž. přenesená",J1801,0)</f>
        <v>0</v>
      </c>
      <c r="BI1801" s="210">
        <f>IF(N1801="nulová",J1801,0)</f>
        <v>0</v>
      </c>
      <c r="BJ1801" s="19" t="s">
        <v>81</v>
      </c>
      <c r="BK1801" s="210">
        <f>ROUND(I1801*H1801,2)</f>
        <v>0</v>
      </c>
      <c r="BL1801" s="19" t="s">
        <v>259</v>
      </c>
      <c r="BM1801" s="209" t="s">
        <v>2508</v>
      </c>
    </row>
    <row r="1802" spans="1:65" s="14" customFormat="1" ht="22.5">
      <c r="B1802" s="222"/>
      <c r="C1802" s="223"/>
      <c r="D1802" s="213" t="s">
        <v>161</v>
      </c>
      <c r="E1802" s="224" t="s">
        <v>21</v>
      </c>
      <c r="F1802" s="225" t="s">
        <v>988</v>
      </c>
      <c r="G1802" s="223"/>
      <c r="H1802" s="226">
        <v>123</v>
      </c>
      <c r="I1802" s="227"/>
      <c r="J1802" s="223"/>
      <c r="K1802" s="223"/>
      <c r="L1802" s="228"/>
      <c r="M1802" s="229"/>
      <c r="N1802" s="230"/>
      <c r="O1802" s="230"/>
      <c r="P1802" s="230"/>
      <c r="Q1802" s="230"/>
      <c r="R1802" s="230"/>
      <c r="S1802" s="230"/>
      <c r="T1802" s="231"/>
      <c r="AT1802" s="232" t="s">
        <v>161</v>
      </c>
      <c r="AU1802" s="232" t="s">
        <v>83</v>
      </c>
      <c r="AV1802" s="14" t="s">
        <v>83</v>
      </c>
      <c r="AW1802" s="14" t="s">
        <v>36</v>
      </c>
      <c r="AX1802" s="14" t="s">
        <v>74</v>
      </c>
      <c r="AY1802" s="232" t="s">
        <v>152</v>
      </c>
    </row>
    <row r="1803" spans="1:65" s="14" customFormat="1">
      <c r="B1803" s="222"/>
      <c r="C1803" s="223"/>
      <c r="D1803" s="213" t="s">
        <v>161</v>
      </c>
      <c r="E1803" s="224" t="s">
        <v>21</v>
      </c>
      <c r="F1803" s="225" t="s">
        <v>989</v>
      </c>
      <c r="G1803" s="223"/>
      <c r="H1803" s="226">
        <v>48.1</v>
      </c>
      <c r="I1803" s="227"/>
      <c r="J1803" s="223"/>
      <c r="K1803" s="223"/>
      <c r="L1803" s="228"/>
      <c r="M1803" s="229"/>
      <c r="N1803" s="230"/>
      <c r="O1803" s="230"/>
      <c r="P1803" s="230"/>
      <c r="Q1803" s="230"/>
      <c r="R1803" s="230"/>
      <c r="S1803" s="230"/>
      <c r="T1803" s="231"/>
      <c r="AT1803" s="232" t="s">
        <v>161</v>
      </c>
      <c r="AU1803" s="232" t="s">
        <v>83</v>
      </c>
      <c r="AV1803" s="14" t="s">
        <v>83</v>
      </c>
      <c r="AW1803" s="14" t="s">
        <v>36</v>
      </c>
      <c r="AX1803" s="14" t="s">
        <v>74</v>
      </c>
      <c r="AY1803" s="232" t="s">
        <v>152</v>
      </c>
    </row>
    <row r="1804" spans="1:65" s="15" customFormat="1">
      <c r="B1804" s="233"/>
      <c r="C1804" s="234"/>
      <c r="D1804" s="213" t="s">
        <v>161</v>
      </c>
      <c r="E1804" s="235" t="s">
        <v>21</v>
      </c>
      <c r="F1804" s="236" t="s">
        <v>184</v>
      </c>
      <c r="G1804" s="234"/>
      <c r="H1804" s="237">
        <v>171.1</v>
      </c>
      <c r="I1804" s="238"/>
      <c r="J1804" s="234"/>
      <c r="K1804" s="234"/>
      <c r="L1804" s="239"/>
      <c r="M1804" s="240"/>
      <c r="N1804" s="241"/>
      <c r="O1804" s="241"/>
      <c r="P1804" s="241"/>
      <c r="Q1804" s="241"/>
      <c r="R1804" s="241"/>
      <c r="S1804" s="241"/>
      <c r="T1804" s="242"/>
      <c r="AT1804" s="243" t="s">
        <v>161</v>
      </c>
      <c r="AU1804" s="243" t="s">
        <v>83</v>
      </c>
      <c r="AV1804" s="15" t="s">
        <v>159</v>
      </c>
      <c r="AW1804" s="15" t="s">
        <v>36</v>
      </c>
      <c r="AX1804" s="15" t="s">
        <v>81</v>
      </c>
      <c r="AY1804" s="243" t="s">
        <v>152</v>
      </c>
    </row>
    <row r="1805" spans="1:65" s="2" customFormat="1" ht="36" customHeight="1">
      <c r="A1805" s="37"/>
      <c r="B1805" s="38"/>
      <c r="C1805" s="198" t="s">
        <v>2509</v>
      </c>
      <c r="D1805" s="198" t="s">
        <v>154</v>
      </c>
      <c r="E1805" s="199" t="s">
        <v>2510</v>
      </c>
      <c r="F1805" s="200" t="s">
        <v>2511</v>
      </c>
      <c r="G1805" s="201" t="s">
        <v>219</v>
      </c>
      <c r="H1805" s="202">
        <v>80.275000000000006</v>
      </c>
      <c r="I1805" s="203"/>
      <c r="J1805" s="204">
        <f>ROUND(I1805*H1805,2)</f>
        <v>0</v>
      </c>
      <c r="K1805" s="200" t="s">
        <v>158</v>
      </c>
      <c r="L1805" s="42"/>
      <c r="M1805" s="205" t="s">
        <v>21</v>
      </c>
      <c r="N1805" s="206" t="s">
        <v>45</v>
      </c>
      <c r="O1805" s="68"/>
      <c r="P1805" s="207">
        <f>O1805*H1805</f>
        <v>0</v>
      </c>
      <c r="Q1805" s="207">
        <v>0</v>
      </c>
      <c r="R1805" s="207">
        <f>Q1805*H1805</f>
        <v>0</v>
      </c>
      <c r="S1805" s="207">
        <v>0</v>
      </c>
      <c r="T1805" s="208">
        <f>S1805*H1805</f>
        <v>0</v>
      </c>
      <c r="U1805" s="37"/>
      <c r="V1805" s="37"/>
      <c r="W1805" s="37"/>
      <c r="X1805" s="37"/>
      <c r="Y1805" s="37"/>
      <c r="Z1805" s="37"/>
      <c r="AA1805" s="37"/>
      <c r="AB1805" s="37"/>
      <c r="AC1805" s="37"/>
      <c r="AD1805" s="37"/>
      <c r="AE1805" s="37"/>
      <c r="AR1805" s="209" t="s">
        <v>259</v>
      </c>
      <c r="AT1805" s="209" t="s">
        <v>154</v>
      </c>
      <c r="AU1805" s="209" t="s">
        <v>83</v>
      </c>
      <c r="AY1805" s="19" t="s">
        <v>152</v>
      </c>
      <c r="BE1805" s="210">
        <f>IF(N1805="základní",J1805,0)</f>
        <v>0</v>
      </c>
      <c r="BF1805" s="210">
        <f>IF(N1805="snížená",J1805,0)</f>
        <v>0</v>
      </c>
      <c r="BG1805" s="210">
        <f>IF(N1805="zákl. přenesená",J1805,0)</f>
        <v>0</v>
      </c>
      <c r="BH1805" s="210">
        <f>IF(N1805="sníž. přenesená",J1805,0)</f>
        <v>0</v>
      </c>
      <c r="BI1805" s="210">
        <f>IF(N1805="nulová",J1805,0)</f>
        <v>0</v>
      </c>
      <c r="BJ1805" s="19" t="s">
        <v>81</v>
      </c>
      <c r="BK1805" s="210">
        <f>ROUND(I1805*H1805,2)</f>
        <v>0</v>
      </c>
      <c r="BL1805" s="19" t="s">
        <v>259</v>
      </c>
      <c r="BM1805" s="209" t="s">
        <v>2512</v>
      </c>
    </row>
    <row r="1806" spans="1:65" s="13" customFormat="1">
      <c r="B1806" s="211"/>
      <c r="C1806" s="212"/>
      <c r="D1806" s="213" t="s">
        <v>161</v>
      </c>
      <c r="E1806" s="214" t="s">
        <v>21</v>
      </c>
      <c r="F1806" s="215" t="s">
        <v>341</v>
      </c>
      <c r="G1806" s="212"/>
      <c r="H1806" s="214" t="s">
        <v>21</v>
      </c>
      <c r="I1806" s="216"/>
      <c r="J1806" s="212"/>
      <c r="K1806" s="212"/>
      <c r="L1806" s="217"/>
      <c r="M1806" s="218"/>
      <c r="N1806" s="219"/>
      <c r="O1806" s="219"/>
      <c r="P1806" s="219"/>
      <c r="Q1806" s="219"/>
      <c r="R1806" s="219"/>
      <c r="S1806" s="219"/>
      <c r="T1806" s="220"/>
      <c r="AT1806" s="221" t="s">
        <v>161</v>
      </c>
      <c r="AU1806" s="221" t="s">
        <v>83</v>
      </c>
      <c r="AV1806" s="13" t="s">
        <v>81</v>
      </c>
      <c r="AW1806" s="13" t="s">
        <v>36</v>
      </c>
      <c r="AX1806" s="13" t="s">
        <v>74</v>
      </c>
      <c r="AY1806" s="221" t="s">
        <v>152</v>
      </c>
    </row>
    <row r="1807" spans="1:65" s="13" customFormat="1">
      <c r="B1807" s="211"/>
      <c r="C1807" s="212"/>
      <c r="D1807" s="213" t="s">
        <v>161</v>
      </c>
      <c r="E1807" s="214" t="s">
        <v>21</v>
      </c>
      <c r="F1807" s="215" t="s">
        <v>2513</v>
      </c>
      <c r="G1807" s="212"/>
      <c r="H1807" s="214" t="s">
        <v>21</v>
      </c>
      <c r="I1807" s="216"/>
      <c r="J1807" s="212"/>
      <c r="K1807" s="212"/>
      <c r="L1807" s="217"/>
      <c r="M1807" s="218"/>
      <c r="N1807" s="219"/>
      <c r="O1807" s="219"/>
      <c r="P1807" s="219"/>
      <c r="Q1807" s="219"/>
      <c r="R1807" s="219"/>
      <c r="S1807" s="219"/>
      <c r="T1807" s="220"/>
      <c r="AT1807" s="221" t="s">
        <v>161</v>
      </c>
      <c r="AU1807" s="221" t="s">
        <v>83</v>
      </c>
      <c r="AV1807" s="13" t="s">
        <v>81</v>
      </c>
      <c r="AW1807" s="13" t="s">
        <v>36</v>
      </c>
      <c r="AX1807" s="13" t="s">
        <v>74</v>
      </c>
      <c r="AY1807" s="221" t="s">
        <v>152</v>
      </c>
    </row>
    <row r="1808" spans="1:65" s="14" customFormat="1">
      <c r="B1808" s="222"/>
      <c r="C1808" s="223"/>
      <c r="D1808" s="213" t="s">
        <v>161</v>
      </c>
      <c r="E1808" s="224" t="s">
        <v>21</v>
      </c>
      <c r="F1808" s="225" t="s">
        <v>2514</v>
      </c>
      <c r="G1808" s="223"/>
      <c r="H1808" s="226">
        <v>30.298999999999999</v>
      </c>
      <c r="I1808" s="227"/>
      <c r="J1808" s="223"/>
      <c r="K1808" s="223"/>
      <c r="L1808" s="228"/>
      <c r="M1808" s="229"/>
      <c r="N1808" s="230"/>
      <c r="O1808" s="230"/>
      <c r="P1808" s="230"/>
      <c r="Q1808" s="230"/>
      <c r="R1808" s="230"/>
      <c r="S1808" s="230"/>
      <c r="T1808" s="231"/>
      <c r="AT1808" s="232" t="s">
        <v>161</v>
      </c>
      <c r="AU1808" s="232" t="s">
        <v>83</v>
      </c>
      <c r="AV1808" s="14" t="s">
        <v>83</v>
      </c>
      <c r="AW1808" s="14" t="s">
        <v>36</v>
      </c>
      <c r="AX1808" s="14" t="s">
        <v>74</v>
      </c>
      <c r="AY1808" s="232" t="s">
        <v>152</v>
      </c>
    </row>
    <row r="1809" spans="1:65" s="14" customFormat="1">
      <c r="B1809" s="222"/>
      <c r="C1809" s="223"/>
      <c r="D1809" s="213" t="s">
        <v>161</v>
      </c>
      <c r="E1809" s="224" t="s">
        <v>21</v>
      </c>
      <c r="F1809" s="225" t="s">
        <v>2515</v>
      </c>
      <c r="G1809" s="223"/>
      <c r="H1809" s="226">
        <v>25.216000000000001</v>
      </c>
      <c r="I1809" s="227"/>
      <c r="J1809" s="223"/>
      <c r="K1809" s="223"/>
      <c r="L1809" s="228"/>
      <c r="M1809" s="229"/>
      <c r="N1809" s="230"/>
      <c r="O1809" s="230"/>
      <c r="P1809" s="230"/>
      <c r="Q1809" s="230"/>
      <c r="R1809" s="230"/>
      <c r="S1809" s="230"/>
      <c r="T1809" s="231"/>
      <c r="AT1809" s="232" t="s">
        <v>161</v>
      </c>
      <c r="AU1809" s="232" t="s">
        <v>83</v>
      </c>
      <c r="AV1809" s="14" t="s">
        <v>83</v>
      </c>
      <c r="AW1809" s="14" t="s">
        <v>36</v>
      </c>
      <c r="AX1809" s="14" t="s">
        <v>74</v>
      </c>
      <c r="AY1809" s="232" t="s">
        <v>152</v>
      </c>
    </row>
    <row r="1810" spans="1:65" s="14" customFormat="1">
      <c r="B1810" s="222"/>
      <c r="C1810" s="223"/>
      <c r="D1810" s="213" t="s">
        <v>161</v>
      </c>
      <c r="E1810" s="224" t="s">
        <v>21</v>
      </c>
      <c r="F1810" s="225" t="s">
        <v>2516</v>
      </c>
      <c r="G1810" s="223"/>
      <c r="H1810" s="226">
        <v>24.76</v>
      </c>
      <c r="I1810" s="227"/>
      <c r="J1810" s="223"/>
      <c r="K1810" s="223"/>
      <c r="L1810" s="228"/>
      <c r="M1810" s="229"/>
      <c r="N1810" s="230"/>
      <c r="O1810" s="230"/>
      <c r="P1810" s="230"/>
      <c r="Q1810" s="230"/>
      <c r="R1810" s="230"/>
      <c r="S1810" s="230"/>
      <c r="T1810" s="231"/>
      <c r="AT1810" s="232" t="s">
        <v>161</v>
      </c>
      <c r="AU1810" s="232" t="s">
        <v>83</v>
      </c>
      <c r="AV1810" s="14" t="s">
        <v>83</v>
      </c>
      <c r="AW1810" s="14" t="s">
        <v>36</v>
      </c>
      <c r="AX1810" s="14" t="s">
        <v>74</v>
      </c>
      <c r="AY1810" s="232" t="s">
        <v>152</v>
      </c>
    </row>
    <row r="1811" spans="1:65" s="15" customFormat="1">
      <c r="B1811" s="233"/>
      <c r="C1811" s="234"/>
      <c r="D1811" s="213" t="s">
        <v>161</v>
      </c>
      <c r="E1811" s="235" t="s">
        <v>21</v>
      </c>
      <c r="F1811" s="236" t="s">
        <v>184</v>
      </c>
      <c r="G1811" s="234"/>
      <c r="H1811" s="237">
        <v>80.275000000000006</v>
      </c>
      <c r="I1811" s="238"/>
      <c r="J1811" s="234"/>
      <c r="K1811" s="234"/>
      <c r="L1811" s="239"/>
      <c r="M1811" s="240"/>
      <c r="N1811" s="241"/>
      <c r="O1811" s="241"/>
      <c r="P1811" s="241"/>
      <c r="Q1811" s="241"/>
      <c r="R1811" s="241"/>
      <c r="S1811" s="241"/>
      <c r="T1811" s="242"/>
      <c r="AT1811" s="243" t="s">
        <v>161</v>
      </c>
      <c r="AU1811" s="243" t="s">
        <v>83</v>
      </c>
      <c r="AV1811" s="15" t="s">
        <v>159</v>
      </c>
      <c r="AW1811" s="15" t="s">
        <v>36</v>
      </c>
      <c r="AX1811" s="15" t="s">
        <v>81</v>
      </c>
      <c r="AY1811" s="243" t="s">
        <v>152</v>
      </c>
    </row>
    <row r="1812" spans="1:65" s="2" customFormat="1" ht="16.5" customHeight="1">
      <c r="A1812" s="37"/>
      <c r="B1812" s="38"/>
      <c r="C1812" s="244" t="s">
        <v>2517</v>
      </c>
      <c r="D1812" s="244" t="s">
        <v>365</v>
      </c>
      <c r="E1812" s="245" t="s">
        <v>2518</v>
      </c>
      <c r="F1812" s="246" t="s">
        <v>2519</v>
      </c>
      <c r="G1812" s="247" t="s">
        <v>219</v>
      </c>
      <c r="H1812" s="248">
        <v>263.94400000000002</v>
      </c>
      <c r="I1812" s="249"/>
      <c r="J1812" s="250">
        <f>ROUND(I1812*H1812,2)</f>
        <v>0</v>
      </c>
      <c r="K1812" s="246" t="s">
        <v>158</v>
      </c>
      <c r="L1812" s="251"/>
      <c r="M1812" s="252" t="s">
        <v>21</v>
      </c>
      <c r="N1812" s="253" t="s">
        <v>45</v>
      </c>
      <c r="O1812" s="68"/>
      <c r="P1812" s="207">
        <f>O1812*H1812</f>
        <v>0</v>
      </c>
      <c r="Q1812" s="207">
        <v>0</v>
      </c>
      <c r="R1812" s="207">
        <f>Q1812*H1812</f>
        <v>0</v>
      </c>
      <c r="S1812" s="207">
        <v>0</v>
      </c>
      <c r="T1812" s="208">
        <f>S1812*H1812</f>
        <v>0</v>
      </c>
      <c r="U1812" s="37"/>
      <c r="V1812" s="37"/>
      <c r="W1812" s="37"/>
      <c r="X1812" s="37"/>
      <c r="Y1812" s="37"/>
      <c r="Z1812" s="37"/>
      <c r="AA1812" s="37"/>
      <c r="AB1812" s="37"/>
      <c r="AC1812" s="37"/>
      <c r="AD1812" s="37"/>
      <c r="AE1812" s="37"/>
      <c r="AR1812" s="209" t="s">
        <v>353</v>
      </c>
      <c r="AT1812" s="209" t="s">
        <v>365</v>
      </c>
      <c r="AU1812" s="209" t="s">
        <v>83</v>
      </c>
      <c r="AY1812" s="19" t="s">
        <v>152</v>
      </c>
      <c r="BE1812" s="210">
        <f>IF(N1812="základní",J1812,0)</f>
        <v>0</v>
      </c>
      <c r="BF1812" s="210">
        <f>IF(N1812="snížená",J1812,0)</f>
        <v>0</v>
      </c>
      <c r="BG1812" s="210">
        <f>IF(N1812="zákl. přenesená",J1812,0)</f>
        <v>0</v>
      </c>
      <c r="BH1812" s="210">
        <f>IF(N1812="sníž. přenesená",J1812,0)</f>
        <v>0</v>
      </c>
      <c r="BI1812" s="210">
        <f>IF(N1812="nulová",J1812,0)</f>
        <v>0</v>
      </c>
      <c r="BJ1812" s="19" t="s">
        <v>81</v>
      </c>
      <c r="BK1812" s="210">
        <f>ROUND(I1812*H1812,2)</f>
        <v>0</v>
      </c>
      <c r="BL1812" s="19" t="s">
        <v>259</v>
      </c>
      <c r="BM1812" s="209" t="s">
        <v>2520</v>
      </c>
    </row>
    <row r="1813" spans="1:65" s="13" customFormat="1">
      <c r="B1813" s="211"/>
      <c r="C1813" s="212"/>
      <c r="D1813" s="213" t="s">
        <v>161</v>
      </c>
      <c r="E1813" s="214" t="s">
        <v>21</v>
      </c>
      <c r="F1813" s="215" t="s">
        <v>1078</v>
      </c>
      <c r="G1813" s="212"/>
      <c r="H1813" s="214" t="s">
        <v>21</v>
      </c>
      <c r="I1813" s="216"/>
      <c r="J1813" s="212"/>
      <c r="K1813" s="212"/>
      <c r="L1813" s="217"/>
      <c r="M1813" s="218"/>
      <c r="N1813" s="219"/>
      <c r="O1813" s="219"/>
      <c r="P1813" s="219"/>
      <c r="Q1813" s="219"/>
      <c r="R1813" s="219"/>
      <c r="S1813" s="219"/>
      <c r="T1813" s="220"/>
      <c r="AT1813" s="221" t="s">
        <v>161</v>
      </c>
      <c r="AU1813" s="221" t="s">
        <v>83</v>
      </c>
      <c r="AV1813" s="13" t="s">
        <v>81</v>
      </c>
      <c r="AW1813" s="13" t="s">
        <v>36</v>
      </c>
      <c r="AX1813" s="13" t="s">
        <v>74</v>
      </c>
      <c r="AY1813" s="221" t="s">
        <v>152</v>
      </c>
    </row>
    <row r="1814" spans="1:65" s="14" customFormat="1">
      <c r="B1814" s="222"/>
      <c r="C1814" s="223"/>
      <c r="D1814" s="213" t="s">
        <v>161</v>
      </c>
      <c r="E1814" s="224" t="s">
        <v>21</v>
      </c>
      <c r="F1814" s="225" t="s">
        <v>2521</v>
      </c>
      <c r="G1814" s="223"/>
      <c r="H1814" s="226">
        <v>251.375</v>
      </c>
      <c r="I1814" s="227"/>
      <c r="J1814" s="223"/>
      <c r="K1814" s="223"/>
      <c r="L1814" s="228"/>
      <c r="M1814" s="229"/>
      <c r="N1814" s="230"/>
      <c r="O1814" s="230"/>
      <c r="P1814" s="230"/>
      <c r="Q1814" s="230"/>
      <c r="R1814" s="230"/>
      <c r="S1814" s="230"/>
      <c r="T1814" s="231"/>
      <c r="AT1814" s="232" t="s">
        <v>161</v>
      </c>
      <c r="AU1814" s="232" t="s">
        <v>83</v>
      </c>
      <c r="AV1814" s="14" t="s">
        <v>83</v>
      </c>
      <c r="AW1814" s="14" t="s">
        <v>36</v>
      </c>
      <c r="AX1814" s="14" t="s">
        <v>81</v>
      </c>
      <c r="AY1814" s="232" t="s">
        <v>152</v>
      </c>
    </row>
    <row r="1815" spans="1:65" s="14" customFormat="1">
      <c r="B1815" s="222"/>
      <c r="C1815" s="223"/>
      <c r="D1815" s="213" t="s">
        <v>161</v>
      </c>
      <c r="E1815" s="223"/>
      <c r="F1815" s="225" t="s">
        <v>2522</v>
      </c>
      <c r="G1815" s="223"/>
      <c r="H1815" s="226">
        <v>263.94400000000002</v>
      </c>
      <c r="I1815" s="227"/>
      <c r="J1815" s="223"/>
      <c r="K1815" s="223"/>
      <c r="L1815" s="228"/>
      <c r="M1815" s="229"/>
      <c r="N1815" s="230"/>
      <c r="O1815" s="230"/>
      <c r="P1815" s="230"/>
      <c r="Q1815" s="230"/>
      <c r="R1815" s="230"/>
      <c r="S1815" s="230"/>
      <c r="T1815" s="231"/>
      <c r="AT1815" s="232" t="s">
        <v>161</v>
      </c>
      <c r="AU1815" s="232" t="s">
        <v>83</v>
      </c>
      <c r="AV1815" s="14" t="s">
        <v>83</v>
      </c>
      <c r="AW1815" s="14" t="s">
        <v>4</v>
      </c>
      <c r="AX1815" s="14" t="s">
        <v>81</v>
      </c>
      <c r="AY1815" s="232" t="s">
        <v>152</v>
      </c>
    </row>
    <row r="1816" spans="1:65" s="2" customFormat="1" ht="24" customHeight="1">
      <c r="A1816" s="37"/>
      <c r="B1816" s="38"/>
      <c r="C1816" s="198" t="s">
        <v>2523</v>
      </c>
      <c r="D1816" s="198" t="s">
        <v>154</v>
      </c>
      <c r="E1816" s="199" t="s">
        <v>2524</v>
      </c>
      <c r="F1816" s="200" t="s">
        <v>2525</v>
      </c>
      <c r="G1816" s="201" t="s">
        <v>219</v>
      </c>
      <c r="H1816" s="202">
        <v>546.59699999999998</v>
      </c>
      <c r="I1816" s="203"/>
      <c r="J1816" s="204">
        <f>ROUND(I1816*H1816,2)</f>
        <v>0</v>
      </c>
      <c r="K1816" s="200" t="s">
        <v>158</v>
      </c>
      <c r="L1816" s="42"/>
      <c r="M1816" s="205" t="s">
        <v>21</v>
      </c>
      <c r="N1816" s="206" t="s">
        <v>45</v>
      </c>
      <c r="O1816" s="68"/>
      <c r="P1816" s="207">
        <f>O1816*H1816</f>
        <v>0</v>
      </c>
      <c r="Q1816" s="207">
        <v>2.0000000000000001E-4</v>
      </c>
      <c r="R1816" s="207">
        <f>Q1816*H1816</f>
        <v>0.1093194</v>
      </c>
      <c r="S1816" s="207">
        <v>0</v>
      </c>
      <c r="T1816" s="208">
        <f>S1816*H1816</f>
        <v>0</v>
      </c>
      <c r="U1816" s="37"/>
      <c r="V1816" s="37"/>
      <c r="W1816" s="37"/>
      <c r="X1816" s="37"/>
      <c r="Y1816" s="37"/>
      <c r="Z1816" s="37"/>
      <c r="AA1816" s="37"/>
      <c r="AB1816" s="37"/>
      <c r="AC1816" s="37"/>
      <c r="AD1816" s="37"/>
      <c r="AE1816" s="37"/>
      <c r="AR1816" s="209" t="s">
        <v>259</v>
      </c>
      <c r="AT1816" s="209" t="s">
        <v>154</v>
      </c>
      <c r="AU1816" s="209" t="s">
        <v>83</v>
      </c>
      <c r="AY1816" s="19" t="s">
        <v>152</v>
      </c>
      <c r="BE1816" s="210">
        <f>IF(N1816="základní",J1816,0)</f>
        <v>0</v>
      </c>
      <c r="BF1816" s="210">
        <f>IF(N1816="snížená",J1816,0)</f>
        <v>0</v>
      </c>
      <c r="BG1816" s="210">
        <f>IF(N1816="zákl. přenesená",J1816,0)</f>
        <v>0</v>
      </c>
      <c r="BH1816" s="210">
        <f>IF(N1816="sníž. přenesená",J1816,0)</f>
        <v>0</v>
      </c>
      <c r="BI1816" s="210">
        <f>IF(N1816="nulová",J1816,0)</f>
        <v>0</v>
      </c>
      <c r="BJ1816" s="19" t="s">
        <v>81</v>
      </c>
      <c r="BK1816" s="210">
        <f>ROUND(I1816*H1816,2)</f>
        <v>0</v>
      </c>
      <c r="BL1816" s="19" t="s">
        <v>259</v>
      </c>
      <c r="BM1816" s="209" t="s">
        <v>2526</v>
      </c>
    </row>
    <row r="1817" spans="1:65" s="13" customFormat="1">
      <c r="B1817" s="211"/>
      <c r="C1817" s="212"/>
      <c r="D1817" s="213" t="s">
        <v>161</v>
      </c>
      <c r="E1817" s="214" t="s">
        <v>21</v>
      </c>
      <c r="F1817" s="215" t="s">
        <v>341</v>
      </c>
      <c r="G1817" s="212"/>
      <c r="H1817" s="214" t="s">
        <v>21</v>
      </c>
      <c r="I1817" s="216"/>
      <c r="J1817" s="212"/>
      <c r="K1817" s="212"/>
      <c r="L1817" s="217"/>
      <c r="M1817" s="218"/>
      <c r="N1817" s="219"/>
      <c r="O1817" s="219"/>
      <c r="P1817" s="219"/>
      <c r="Q1817" s="219"/>
      <c r="R1817" s="219"/>
      <c r="S1817" s="219"/>
      <c r="T1817" s="220"/>
      <c r="AT1817" s="221" t="s">
        <v>161</v>
      </c>
      <c r="AU1817" s="221" t="s">
        <v>83</v>
      </c>
      <c r="AV1817" s="13" t="s">
        <v>81</v>
      </c>
      <c r="AW1817" s="13" t="s">
        <v>36</v>
      </c>
      <c r="AX1817" s="13" t="s">
        <v>74</v>
      </c>
      <c r="AY1817" s="221" t="s">
        <v>152</v>
      </c>
    </row>
    <row r="1818" spans="1:65" s="14" customFormat="1" ht="22.5">
      <c r="B1818" s="222"/>
      <c r="C1818" s="223"/>
      <c r="D1818" s="213" t="s">
        <v>161</v>
      </c>
      <c r="E1818" s="224" t="s">
        <v>21</v>
      </c>
      <c r="F1818" s="225" t="s">
        <v>2527</v>
      </c>
      <c r="G1818" s="223"/>
      <c r="H1818" s="226">
        <v>123.46</v>
      </c>
      <c r="I1818" s="227"/>
      <c r="J1818" s="223"/>
      <c r="K1818" s="223"/>
      <c r="L1818" s="228"/>
      <c r="M1818" s="229"/>
      <c r="N1818" s="230"/>
      <c r="O1818" s="230"/>
      <c r="P1818" s="230"/>
      <c r="Q1818" s="230"/>
      <c r="R1818" s="230"/>
      <c r="S1818" s="230"/>
      <c r="T1818" s="231"/>
      <c r="AT1818" s="232" t="s">
        <v>161</v>
      </c>
      <c r="AU1818" s="232" t="s">
        <v>83</v>
      </c>
      <c r="AV1818" s="14" t="s">
        <v>83</v>
      </c>
      <c r="AW1818" s="14" t="s">
        <v>36</v>
      </c>
      <c r="AX1818" s="14" t="s">
        <v>74</v>
      </c>
      <c r="AY1818" s="232" t="s">
        <v>152</v>
      </c>
    </row>
    <row r="1819" spans="1:65" s="14" customFormat="1">
      <c r="B1819" s="222"/>
      <c r="C1819" s="223"/>
      <c r="D1819" s="213" t="s">
        <v>161</v>
      </c>
      <c r="E1819" s="224" t="s">
        <v>21</v>
      </c>
      <c r="F1819" s="225" t="s">
        <v>2528</v>
      </c>
      <c r="G1819" s="223"/>
      <c r="H1819" s="226">
        <v>48.1</v>
      </c>
      <c r="I1819" s="227"/>
      <c r="J1819" s="223"/>
      <c r="K1819" s="223"/>
      <c r="L1819" s="228"/>
      <c r="M1819" s="229"/>
      <c r="N1819" s="230"/>
      <c r="O1819" s="230"/>
      <c r="P1819" s="230"/>
      <c r="Q1819" s="230"/>
      <c r="R1819" s="230"/>
      <c r="S1819" s="230"/>
      <c r="T1819" s="231"/>
      <c r="AT1819" s="232" t="s">
        <v>161</v>
      </c>
      <c r="AU1819" s="232" t="s">
        <v>83</v>
      </c>
      <c r="AV1819" s="14" t="s">
        <v>83</v>
      </c>
      <c r="AW1819" s="14" t="s">
        <v>36</v>
      </c>
      <c r="AX1819" s="14" t="s">
        <v>74</v>
      </c>
      <c r="AY1819" s="232" t="s">
        <v>152</v>
      </c>
    </row>
    <row r="1820" spans="1:65" s="16" customFormat="1">
      <c r="B1820" s="254"/>
      <c r="C1820" s="255"/>
      <c r="D1820" s="213" t="s">
        <v>161</v>
      </c>
      <c r="E1820" s="256" t="s">
        <v>21</v>
      </c>
      <c r="F1820" s="257" t="s">
        <v>750</v>
      </c>
      <c r="G1820" s="255"/>
      <c r="H1820" s="258">
        <v>171.56</v>
      </c>
      <c r="I1820" s="259"/>
      <c r="J1820" s="255"/>
      <c r="K1820" s="255"/>
      <c r="L1820" s="260"/>
      <c r="M1820" s="261"/>
      <c r="N1820" s="262"/>
      <c r="O1820" s="262"/>
      <c r="P1820" s="262"/>
      <c r="Q1820" s="262"/>
      <c r="R1820" s="262"/>
      <c r="S1820" s="262"/>
      <c r="T1820" s="263"/>
      <c r="AT1820" s="264" t="s">
        <v>161</v>
      </c>
      <c r="AU1820" s="264" t="s">
        <v>83</v>
      </c>
      <c r="AV1820" s="16" t="s">
        <v>170</v>
      </c>
      <c r="AW1820" s="16" t="s">
        <v>36</v>
      </c>
      <c r="AX1820" s="16" t="s">
        <v>74</v>
      </c>
      <c r="AY1820" s="264" t="s">
        <v>152</v>
      </c>
    </row>
    <row r="1821" spans="1:65" s="13" customFormat="1">
      <c r="B1821" s="211"/>
      <c r="C1821" s="212"/>
      <c r="D1821" s="213" t="s">
        <v>161</v>
      </c>
      <c r="E1821" s="214" t="s">
        <v>21</v>
      </c>
      <c r="F1821" s="215" t="s">
        <v>578</v>
      </c>
      <c r="G1821" s="212"/>
      <c r="H1821" s="214" t="s">
        <v>21</v>
      </c>
      <c r="I1821" s="216"/>
      <c r="J1821" s="212"/>
      <c r="K1821" s="212"/>
      <c r="L1821" s="217"/>
      <c r="M1821" s="218"/>
      <c r="N1821" s="219"/>
      <c r="O1821" s="219"/>
      <c r="P1821" s="219"/>
      <c r="Q1821" s="219"/>
      <c r="R1821" s="219"/>
      <c r="S1821" s="219"/>
      <c r="T1821" s="220"/>
      <c r="AT1821" s="221" t="s">
        <v>161</v>
      </c>
      <c r="AU1821" s="221" t="s">
        <v>83</v>
      </c>
      <c r="AV1821" s="13" t="s">
        <v>81</v>
      </c>
      <c r="AW1821" s="13" t="s">
        <v>36</v>
      </c>
      <c r="AX1821" s="13" t="s">
        <v>74</v>
      </c>
      <c r="AY1821" s="221" t="s">
        <v>152</v>
      </c>
    </row>
    <row r="1822" spans="1:65" s="14" customFormat="1" ht="22.5">
      <c r="B1822" s="222"/>
      <c r="C1822" s="223"/>
      <c r="D1822" s="213" t="s">
        <v>161</v>
      </c>
      <c r="E1822" s="224" t="s">
        <v>21</v>
      </c>
      <c r="F1822" s="225" t="s">
        <v>579</v>
      </c>
      <c r="G1822" s="223"/>
      <c r="H1822" s="226">
        <v>14.448</v>
      </c>
      <c r="I1822" s="227"/>
      <c r="J1822" s="223"/>
      <c r="K1822" s="223"/>
      <c r="L1822" s="228"/>
      <c r="M1822" s="229"/>
      <c r="N1822" s="230"/>
      <c r="O1822" s="230"/>
      <c r="P1822" s="230"/>
      <c r="Q1822" s="230"/>
      <c r="R1822" s="230"/>
      <c r="S1822" s="230"/>
      <c r="T1822" s="231"/>
      <c r="AT1822" s="232" t="s">
        <v>161</v>
      </c>
      <c r="AU1822" s="232" t="s">
        <v>83</v>
      </c>
      <c r="AV1822" s="14" t="s">
        <v>83</v>
      </c>
      <c r="AW1822" s="14" t="s">
        <v>36</v>
      </c>
      <c r="AX1822" s="14" t="s">
        <v>74</v>
      </c>
      <c r="AY1822" s="232" t="s">
        <v>152</v>
      </c>
    </row>
    <row r="1823" spans="1:65" s="14" customFormat="1" ht="22.5">
      <c r="B1823" s="222"/>
      <c r="C1823" s="223"/>
      <c r="D1823" s="213" t="s">
        <v>161</v>
      </c>
      <c r="E1823" s="224" t="s">
        <v>21</v>
      </c>
      <c r="F1823" s="225" t="s">
        <v>580</v>
      </c>
      <c r="G1823" s="223"/>
      <c r="H1823" s="226">
        <v>51.07</v>
      </c>
      <c r="I1823" s="227"/>
      <c r="J1823" s="223"/>
      <c r="K1823" s="223"/>
      <c r="L1823" s="228"/>
      <c r="M1823" s="229"/>
      <c r="N1823" s="230"/>
      <c r="O1823" s="230"/>
      <c r="P1823" s="230"/>
      <c r="Q1823" s="230"/>
      <c r="R1823" s="230"/>
      <c r="S1823" s="230"/>
      <c r="T1823" s="231"/>
      <c r="AT1823" s="232" t="s">
        <v>161</v>
      </c>
      <c r="AU1823" s="232" t="s">
        <v>83</v>
      </c>
      <c r="AV1823" s="14" t="s">
        <v>83</v>
      </c>
      <c r="AW1823" s="14" t="s">
        <v>36</v>
      </c>
      <c r="AX1823" s="14" t="s">
        <v>74</v>
      </c>
      <c r="AY1823" s="232" t="s">
        <v>152</v>
      </c>
    </row>
    <row r="1824" spans="1:65" s="14" customFormat="1">
      <c r="B1824" s="222"/>
      <c r="C1824" s="223"/>
      <c r="D1824" s="213" t="s">
        <v>161</v>
      </c>
      <c r="E1824" s="224" t="s">
        <v>21</v>
      </c>
      <c r="F1824" s="225" t="s">
        <v>581</v>
      </c>
      <c r="G1824" s="223"/>
      <c r="H1824" s="226">
        <v>16.971</v>
      </c>
      <c r="I1824" s="227"/>
      <c r="J1824" s="223"/>
      <c r="K1824" s="223"/>
      <c r="L1824" s="228"/>
      <c r="M1824" s="229"/>
      <c r="N1824" s="230"/>
      <c r="O1824" s="230"/>
      <c r="P1824" s="230"/>
      <c r="Q1824" s="230"/>
      <c r="R1824" s="230"/>
      <c r="S1824" s="230"/>
      <c r="T1824" s="231"/>
      <c r="AT1824" s="232" t="s">
        <v>161</v>
      </c>
      <c r="AU1824" s="232" t="s">
        <v>83</v>
      </c>
      <c r="AV1824" s="14" t="s">
        <v>83</v>
      </c>
      <c r="AW1824" s="14" t="s">
        <v>36</v>
      </c>
      <c r="AX1824" s="14" t="s">
        <v>74</v>
      </c>
      <c r="AY1824" s="232" t="s">
        <v>152</v>
      </c>
    </row>
    <row r="1825" spans="2:51" s="14" customFormat="1">
      <c r="B1825" s="222"/>
      <c r="C1825" s="223"/>
      <c r="D1825" s="213" t="s">
        <v>161</v>
      </c>
      <c r="E1825" s="224" t="s">
        <v>21</v>
      </c>
      <c r="F1825" s="225" t="s">
        <v>582</v>
      </c>
      <c r="G1825" s="223"/>
      <c r="H1825" s="226">
        <v>18.885000000000002</v>
      </c>
      <c r="I1825" s="227"/>
      <c r="J1825" s="223"/>
      <c r="K1825" s="223"/>
      <c r="L1825" s="228"/>
      <c r="M1825" s="229"/>
      <c r="N1825" s="230"/>
      <c r="O1825" s="230"/>
      <c r="P1825" s="230"/>
      <c r="Q1825" s="230"/>
      <c r="R1825" s="230"/>
      <c r="S1825" s="230"/>
      <c r="T1825" s="231"/>
      <c r="AT1825" s="232" t="s">
        <v>161</v>
      </c>
      <c r="AU1825" s="232" t="s">
        <v>83</v>
      </c>
      <c r="AV1825" s="14" t="s">
        <v>83</v>
      </c>
      <c r="AW1825" s="14" t="s">
        <v>36</v>
      </c>
      <c r="AX1825" s="14" t="s">
        <v>74</v>
      </c>
      <c r="AY1825" s="232" t="s">
        <v>152</v>
      </c>
    </row>
    <row r="1826" spans="2:51" s="14" customFormat="1">
      <c r="B1826" s="222"/>
      <c r="C1826" s="223"/>
      <c r="D1826" s="213" t="s">
        <v>161</v>
      </c>
      <c r="E1826" s="224" t="s">
        <v>21</v>
      </c>
      <c r="F1826" s="225" t="s">
        <v>583</v>
      </c>
      <c r="G1826" s="223"/>
      <c r="H1826" s="226">
        <v>9.5419999999999998</v>
      </c>
      <c r="I1826" s="227"/>
      <c r="J1826" s="223"/>
      <c r="K1826" s="223"/>
      <c r="L1826" s="228"/>
      <c r="M1826" s="229"/>
      <c r="N1826" s="230"/>
      <c r="O1826" s="230"/>
      <c r="P1826" s="230"/>
      <c r="Q1826" s="230"/>
      <c r="R1826" s="230"/>
      <c r="S1826" s="230"/>
      <c r="T1826" s="231"/>
      <c r="AT1826" s="232" t="s">
        <v>161</v>
      </c>
      <c r="AU1826" s="232" t="s">
        <v>83</v>
      </c>
      <c r="AV1826" s="14" t="s">
        <v>83</v>
      </c>
      <c r="AW1826" s="14" t="s">
        <v>36</v>
      </c>
      <c r="AX1826" s="14" t="s">
        <v>74</v>
      </c>
      <c r="AY1826" s="232" t="s">
        <v>152</v>
      </c>
    </row>
    <row r="1827" spans="2:51" s="14" customFormat="1">
      <c r="B1827" s="222"/>
      <c r="C1827" s="223"/>
      <c r="D1827" s="213" t="s">
        <v>161</v>
      </c>
      <c r="E1827" s="224" t="s">
        <v>21</v>
      </c>
      <c r="F1827" s="225" t="s">
        <v>584</v>
      </c>
      <c r="G1827" s="223"/>
      <c r="H1827" s="226">
        <v>13.292999999999999</v>
      </c>
      <c r="I1827" s="227"/>
      <c r="J1827" s="223"/>
      <c r="K1827" s="223"/>
      <c r="L1827" s="228"/>
      <c r="M1827" s="229"/>
      <c r="N1827" s="230"/>
      <c r="O1827" s="230"/>
      <c r="P1827" s="230"/>
      <c r="Q1827" s="230"/>
      <c r="R1827" s="230"/>
      <c r="S1827" s="230"/>
      <c r="T1827" s="231"/>
      <c r="AT1827" s="232" t="s">
        <v>161</v>
      </c>
      <c r="AU1827" s="232" t="s">
        <v>83</v>
      </c>
      <c r="AV1827" s="14" t="s">
        <v>83</v>
      </c>
      <c r="AW1827" s="14" t="s">
        <v>36</v>
      </c>
      <c r="AX1827" s="14" t="s">
        <v>74</v>
      </c>
      <c r="AY1827" s="232" t="s">
        <v>152</v>
      </c>
    </row>
    <row r="1828" spans="2:51" s="14" customFormat="1">
      <c r="B1828" s="222"/>
      <c r="C1828" s="223"/>
      <c r="D1828" s="213" t="s">
        <v>161</v>
      </c>
      <c r="E1828" s="224" t="s">
        <v>21</v>
      </c>
      <c r="F1828" s="225" t="s">
        <v>585</v>
      </c>
      <c r="G1828" s="223"/>
      <c r="H1828" s="226">
        <v>33.729999999999997</v>
      </c>
      <c r="I1828" s="227"/>
      <c r="J1828" s="223"/>
      <c r="K1828" s="223"/>
      <c r="L1828" s="228"/>
      <c r="M1828" s="229"/>
      <c r="N1828" s="230"/>
      <c r="O1828" s="230"/>
      <c r="P1828" s="230"/>
      <c r="Q1828" s="230"/>
      <c r="R1828" s="230"/>
      <c r="S1828" s="230"/>
      <c r="T1828" s="231"/>
      <c r="AT1828" s="232" t="s">
        <v>161</v>
      </c>
      <c r="AU1828" s="232" t="s">
        <v>83</v>
      </c>
      <c r="AV1828" s="14" t="s">
        <v>83</v>
      </c>
      <c r="AW1828" s="14" t="s">
        <v>36</v>
      </c>
      <c r="AX1828" s="14" t="s">
        <v>74</v>
      </c>
      <c r="AY1828" s="232" t="s">
        <v>152</v>
      </c>
    </row>
    <row r="1829" spans="2:51" s="14" customFormat="1" ht="22.5">
      <c r="B1829" s="222"/>
      <c r="C1829" s="223"/>
      <c r="D1829" s="213" t="s">
        <v>161</v>
      </c>
      <c r="E1829" s="224" t="s">
        <v>21</v>
      </c>
      <c r="F1829" s="225" t="s">
        <v>586</v>
      </c>
      <c r="G1829" s="223"/>
      <c r="H1829" s="226">
        <v>111.04900000000001</v>
      </c>
      <c r="I1829" s="227"/>
      <c r="J1829" s="223"/>
      <c r="K1829" s="223"/>
      <c r="L1829" s="228"/>
      <c r="M1829" s="229"/>
      <c r="N1829" s="230"/>
      <c r="O1829" s="230"/>
      <c r="P1829" s="230"/>
      <c r="Q1829" s="230"/>
      <c r="R1829" s="230"/>
      <c r="S1829" s="230"/>
      <c r="T1829" s="231"/>
      <c r="AT1829" s="232" t="s">
        <v>161</v>
      </c>
      <c r="AU1829" s="232" t="s">
        <v>83</v>
      </c>
      <c r="AV1829" s="14" t="s">
        <v>83</v>
      </c>
      <c r="AW1829" s="14" t="s">
        <v>36</v>
      </c>
      <c r="AX1829" s="14" t="s">
        <v>74</v>
      </c>
      <c r="AY1829" s="232" t="s">
        <v>152</v>
      </c>
    </row>
    <row r="1830" spans="2:51" s="14" customFormat="1" ht="33.75">
      <c r="B1830" s="222"/>
      <c r="C1830" s="223"/>
      <c r="D1830" s="213" t="s">
        <v>161</v>
      </c>
      <c r="E1830" s="224" t="s">
        <v>21</v>
      </c>
      <c r="F1830" s="225" t="s">
        <v>588</v>
      </c>
      <c r="G1830" s="223"/>
      <c r="H1830" s="226">
        <v>9.4410000000000007</v>
      </c>
      <c r="I1830" s="227"/>
      <c r="J1830" s="223"/>
      <c r="K1830" s="223"/>
      <c r="L1830" s="228"/>
      <c r="M1830" s="229"/>
      <c r="N1830" s="230"/>
      <c r="O1830" s="230"/>
      <c r="P1830" s="230"/>
      <c r="Q1830" s="230"/>
      <c r="R1830" s="230"/>
      <c r="S1830" s="230"/>
      <c r="T1830" s="231"/>
      <c r="AT1830" s="232" t="s">
        <v>161</v>
      </c>
      <c r="AU1830" s="232" t="s">
        <v>83</v>
      </c>
      <c r="AV1830" s="14" t="s">
        <v>83</v>
      </c>
      <c r="AW1830" s="14" t="s">
        <v>36</v>
      </c>
      <c r="AX1830" s="14" t="s">
        <v>74</v>
      </c>
      <c r="AY1830" s="232" t="s">
        <v>152</v>
      </c>
    </row>
    <row r="1831" spans="2:51" s="14" customFormat="1">
      <c r="B1831" s="222"/>
      <c r="C1831" s="223"/>
      <c r="D1831" s="213" t="s">
        <v>161</v>
      </c>
      <c r="E1831" s="224" t="s">
        <v>21</v>
      </c>
      <c r="F1831" s="225" t="s">
        <v>589</v>
      </c>
      <c r="G1831" s="223"/>
      <c r="H1831" s="226">
        <v>5.516</v>
      </c>
      <c r="I1831" s="227"/>
      <c r="J1831" s="223"/>
      <c r="K1831" s="223"/>
      <c r="L1831" s="228"/>
      <c r="M1831" s="229"/>
      <c r="N1831" s="230"/>
      <c r="O1831" s="230"/>
      <c r="P1831" s="230"/>
      <c r="Q1831" s="230"/>
      <c r="R1831" s="230"/>
      <c r="S1831" s="230"/>
      <c r="T1831" s="231"/>
      <c r="AT1831" s="232" t="s">
        <v>161</v>
      </c>
      <c r="AU1831" s="232" t="s">
        <v>83</v>
      </c>
      <c r="AV1831" s="14" t="s">
        <v>83</v>
      </c>
      <c r="AW1831" s="14" t="s">
        <v>36</v>
      </c>
      <c r="AX1831" s="14" t="s">
        <v>74</v>
      </c>
      <c r="AY1831" s="232" t="s">
        <v>152</v>
      </c>
    </row>
    <row r="1832" spans="2:51" s="13" customFormat="1">
      <c r="B1832" s="211"/>
      <c r="C1832" s="212"/>
      <c r="D1832" s="213" t="s">
        <v>161</v>
      </c>
      <c r="E1832" s="214" t="s">
        <v>21</v>
      </c>
      <c r="F1832" s="215" t="s">
        <v>590</v>
      </c>
      <c r="G1832" s="212"/>
      <c r="H1832" s="214" t="s">
        <v>21</v>
      </c>
      <c r="I1832" s="216"/>
      <c r="J1832" s="212"/>
      <c r="K1832" s="212"/>
      <c r="L1832" s="217"/>
      <c r="M1832" s="218"/>
      <c r="N1832" s="219"/>
      <c r="O1832" s="219"/>
      <c r="P1832" s="219"/>
      <c r="Q1832" s="219"/>
      <c r="R1832" s="219"/>
      <c r="S1832" s="219"/>
      <c r="T1832" s="220"/>
      <c r="AT1832" s="221" t="s">
        <v>161</v>
      </c>
      <c r="AU1832" s="221" t="s">
        <v>83</v>
      </c>
      <c r="AV1832" s="13" t="s">
        <v>81</v>
      </c>
      <c r="AW1832" s="13" t="s">
        <v>36</v>
      </c>
      <c r="AX1832" s="13" t="s">
        <v>74</v>
      </c>
      <c r="AY1832" s="221" t="s">
        <v>152</v>
      </c>
    </row>
    <row r="1833" spans="2:51" s="14" customFormat="1">
      <c r="B1833" s="222"/>
      <c r="C1833" s="223"/>
      <c r="D1833" s="213" t="s">
        <v>161</v>
      </c>
      <c r="E1833" s="224" t="s">
        <v>21</v>
      </c>
      <c r="F1833" s="225" t="s">
        <v>591</v>
      </c>
      <c r="G1833" s="223"/>
      <c r="H1833" s="226">
        <v>14.115</v>
      </c>
      <c r="I1833" s="227"/>
      <c r="J1833" s="223"/>
      <c r="K1833" s="223"/>
      <c r="L1833" s="228"/>
      <c r="M1833" s="229"/>
      <c r="N1833" s="230"/>
      <c r="O1833" s="230"/>
      <c r="P1833" s="230"/>
      <c r="Q1833" s="230"/>
      <c r="R1833" s="230"/>
      <c r="S1833" s="230"/>
      <c r="T1833" s="231"/>
      <c r="AT1833" s="232" t="s">
        <v>161</v>
      </c>
      <c r="AU1833" s="232" t="s">
        <v>83</v>
      </c>
      <c r="AV1833" s="14" t="s">
        <v>83</v>
      </c>
      <c r="AW1833" s="14" t="s">
        <v>36</v>
      </c>
      <c r="AX1833" s="14" t="s">
        <v>74</v>
      </c>
      <c r="AY1833" s="232" t="s">
        <v>152</v>
      </c>
    </row>
    <row r="1834" spans="2:51" s="14" customFormat="1">
      <c r="B1834" s="222"/>
      <c r="C1834" s="223"/>
      <c r="D1834" s="213" t="s">
        <v>161</v>
      </c>
      <c r="E1834" s="224" t="s">
        <v>21</v>
      </c>
      <c r="F1834" s="225" t="s">
        <v>592</v>
      </c>
      <c r="G1834" s="223"/>
      <c r="H1834" s="226">
        <v>33.386000000000003</v>
      </c>
      <c r="I1834" s="227"/>
      <c r="J1834" s="223"/>
      <c r="K1834" s="223"/>
      <c r="L1834" s="228"/>
      <c r="M1834" s="229"/>
      <c r="N1834" s="230"/>
      <c r="O1834" s="230"/>
      <c r="P1834" s="230"/>
      <c r="Q1834" s="230"/>
      <c r="R1834" s="230"/>
      <c r="S1834" s="230"/>
      <c r="T1834" s="231"/>
      <c r="AT1834" s="232" t="s">
        <v>161</v>
      </c>
      <c r="AU1834" s="232" t="s">
        <v>83</v>
      </c>
      <c r="AV1834" s="14" t="s">
        <v>83</v>
      </c>
      <c r="AW1834" s="14" t="s">
        <v>36</v>
      </c>
      <c r="AX1834" s="14" t="s">
        <v>74</v>
      </c>
      <c r="AY1834" s="232" t="s">
        <v>152</v>
      </c>
    </row>
    <row r="1835" spans="2:51" s="14" customFormat="1">
      <c r="B1835" s="222"/>
      <c r="C1835" s="223"/>
      <c r="D1835" s="213" t="s">
        <v>161</v>
      </c>
      <c r="E1835" s="224" t="s">
        <v>21</v>
      </c>
      <c r="F1835" s="225" t="s">
        <v>593</v>
      </c>
      <c r="G1835" s="223"/>
      <c r="H1835" s="226">
        <v>18.948</v>
      </c>
      <c r="I1835" s="227"/>
      <c r="J1835" s="223"/>
      <c r="K1835" s="223"/>
      <c r="L1835" s="228"/>
      <c r="M1835" s="229"/>
      <c r="N1835" s="230"/>
      <c r="O1835" s="230"/>
      <c r="P1835" s="230"/>
      <c r="Q1835" s="230"/>
      <c r="R1835" s="230"/>
      <c r="S1835" s="230"/>
      <c r="T1835" s="231"/>
      <c r="AT1835" s="232" t="s">
        <v>161</v>
      </c>
      <c r="AU1835" s="232" t="s">
        <v>83</v>
      </c>
      <c r="AV1835" s="14" t="s">
        <v>83</v>
      </c>
      <c r="AW1835" s="14" t="s">
        <v>36</v>
      </c>
      <c r="AX1835" s="14" t="s">
        <v>74</v>
      </c>
      <c r="AY1835" s="232" t="s">
        <v>152</v>
      </c>
    </row>
    <row r="1836" spans="2:51" s="14" customFormat="1">
      <c r="B1836" s="222"/>
      <c r="C1836" s="223"/>
      <c r="D1836" s="213" t="s">
        <v>161</v>
      </c>
      <c r="E1836" s="224" t="s">
        <v>21</v>
      </c>
      <c r="F1836" s="225" t="s">
        <v>594</v>
      </c>
      <c r="G1836" s="223"/>
      <c r="H1836" s="226">
        <v>10.962999999999999</v>
      </c>
      <c r="I1836" s="227"/>
      <c r="J1836" s="223"/>
      <c r="K1836" s="223"/>
      <c r="L1836" s="228"/>
      <c r="M1836" s="229"/>
      <c r="N1836" s="230"/>
      <c r="O1836" s="230"/>
      <c r="P1836" s="230"/>
      <c r="Q1836" s="230"/>
      <c r="R1836" s="230"/>
      <c r="S1836" s="230"/>
      <c r="T1836" s="231"/>
      <c r="AT1836" s="232" t="s">
        <v>161</v>
      </c>
      <c r="AU1836" s="232" t="s">
        <v>83</v>
      </c>
      <c r="AV1836" s="14" t="s">
        <v>83</v>
      </c>
      <c r="AW1836" s="14" t="s">
        <v>36</v>
      </c>
      <c r="AX1836" s="14" t="s">
        <v>74</v>
      </c>
      <c r="AY1836" s="232" t="s">
        <v>152</v>
      </c>
    </row>
    <row r="1837" spans="2:51" s="14" customFormat="1">
      <c r="B1837" s="222"/>
      <c r="C1837" s="223"/>
      <c r="D1837" s="213" t="s">
        <v>161</v>
      </c>
      <c r="E1837" s="224" t="s">
        <v>21</v>
      </c>
      <c r="F1837" s="225" t="s">
        <v>595</v>
      </c>
      <c r="G1837" s="223"/>
      <c r="H1837" s="226">
        <v>10.962999999999999</v>
      </c>
      <c r="I1837" s="227"/>
      <c r="J1837" s="223"/>
      <c r="K1837" s="223"/>
      <c r="L1837" s="228"/>
      <c r="M1837" s="229"/>
      <c r="N1837" s="230"/>
      <c r="O1837" s="230"/>
      <c r="P1837" s="230"/>
      <c r="Q1837" s="230"/>
      <c r="R1837" s="230"/>
      <c r="S1837" s="230"/>
      <c r="T1837" s="231"/>
      <c r="AT1837" s="232" t="s">
        <v>161</v>
      </c>
      <c r="AU1837" s="232" t="s">
        <v>83</v>
      </c>
      <c r="AV1837" s="14" t="s">
        <v>83</v>
      </c>
      <c r="AW1837" s="14" t="s">
        <v>36</v>
      </c>
      <c r="AX1837" s="14" t="s">
        <v>74</v>
      </c>
      <c r="AY1837" s="232" t="s">
        <v>152</v>
      </c>
    </row>
    <row r="1838" spans="2:51" s="14" customFormat="1">
      <c r="B1838" s="222"/>
      <c r="C1838" s="223"/>
      <c r="D1838" s="213" t="s">
        <v>161</v>
      </c>
      <c r="E1838" s="224" t="s">
        <v>21</v>
      </c>
      <c r="F1838" s="225" t="s">
        <v>596</v>
      </c>
      <c r="G1838" s="223"/>
      <c r="H1838" s="226">
        <v>52.722000000000001</v>
      </c>
      <c r="I1838" s="227"/>
      <c r="J1838" s="223"/>
      <c r="K1838" s="223"/>
      <c r="L1838" s="228"/>
      <c r="M1838" s="229"/>
      <c r="N1838" s="230"/>
      <c r="O1838" s="230"/>
      <c r="P1838" s="230"/>
      <c r="Q1838" s="230"/>
      <c r="R1838" s="230"/>
      <c r="S1838" s="230"/>
      <c r="T1838" s="231"/>
      <c r="AT1838" s="232" t="s">
        <v>161</v>
      </c>
      <c r="AU1838" s="232" t="s">
        <v>83</v>
      </c>
      <c r="AV1838" s="14" t="s">
        <v>83</v>
      </c>
      <c r="AW1838" s="14" t="s">
        <v>36</v>
      </c>
      <c r="AX1838" s="14" t="s">
        <v>74</v>
      </c>
      <c r="AY1838" s="232" t="s">
        <v>152</v>
      </c>
    </row>
    <row r="1839" spans="2:51" s="14" customFormat="1">
      <c r="B1839" s="222"/>
      <c r="C1839" s="223"/>
      <c r="D1839" s="213" t="s">
        <v>161</v>
      </c>
      <c r="E1839" s="224" t="s">
        <v>21</v>
      </c>
      <c r="F1839" s="225" t="s">
        <v>597</v>
      </c>
      <c r="G1839" s="223"/>
      <c r="H1839" s="226">
        <v>24.492999999999999</v>
      </c>
      <c r="I1839" s="227"/>
      <c r="J1839" s="223"/>
      <c r="K1839" s="223"/>
      <c r="L1839" s="228"/>
      <c r="M1839" s="229"/>
      <c r="N1839" s="230"/>
      <c r="O1839" s="230"/>
      <c r="P1839" s="230"/>
      <c r="Q1839" s="230"/>
      <c r="R1839" s="230"/>
      <c r="S1839" s="230"/>
      <c r="T1839" s="231"/>
      <c r="AT1839" s="232" t="s">
        <v>161</v>
      </c>
      <c r="AU1839" s="232" t="s">
        <v>83</v>
      </c>
      <c r="AV1839" s="14" t="s">
        <v>83</v>
      </c>
      <c r="AW1839" s="14" t="s">
        <v>36</v>
      </c>
      <c r="AX1839" s="14" t="s">
        <v>74</v>
      </c>
      <c r="AY1839" s="232" t="s">
        <v>152</v>
      </c>
    </row>
    <row r="1840" spans="2:51" s="14" customFormat="1">
      <c r="B1840" s="222"/>
      <c r="C1840" s="223"/>
      <c r="D1840" s="213" t="s">
        <v>161</v>
      </c>
      <c r="E1840" s="224" t="s">
        <v>21</v>
      </c>
      <c r="F1840" s="225" t="s">
        <v>598</v>
      </c>
      <c r="G1840" s="223"/>
      <c r="H1840" s="226">
        <v>5.16</v>
      </c>
      <c r="I1840" s="227"/>
      <c r="J1840" s="223"/>
      <c r="K1840" s="223"/>
      <c r="L1840" s="228"/>
      <c r="M1840" s="229"/>
      <c r="N1840" s="230"/>
      <c r="O1840" s="230"/>
      <c r="P1840" s="230"/>
      <c r="Q1840" s="230"/>
      <c r="R1840" s="230"/>
      <c r="S1840" s="230"/>
      <c r="T1840" s="231"/>
      <c r="AT1840" s="232" t="s">
        <v>161</v>
      </c>
      <c r="AU1840" s="232" t="s">
        <v>83</v>
      </c>
      <c r="AV1840" s="14" t="s">
        <v>83</v>
      </c>
      <c r="AW1840" s="14" t="s">
        <v>36</v>
      </c>
      <c r="AX1840" s="14" t="s">
        <v>74</v>
      </c>
      <c r="AY1840" s="232" t="s">
        <v>152</v>
      </c>
    </row>
    <row r="1841" spans="1:65" s="16" customFormat="1">
      <c r="B1841" s="254"/>
      <c r="C1841" s="255"/>
      <c r="D1841" s="213" t="s">
        <v>161</v>
      </c>
      <c r="E1841" s="256" t="s">
        <v>21</v>
      </c>
      <c r="F1841" s="257" t="s">
        <v>750</v>
      </c>
      <c r="G1841" s="255"/>
      <c r="H1841" s="258">
        <v>454.69500000000005</v>
      </c>
      <c r="I1841" s="259"/>
      <c r="J1841" s="255"/>
      <c r="K1841" s="255"/>
      <c r="L1841" s="260"/>
      <c r="M1841" s="261"/>
      <c r="N1841" s="262"/>
      <c r="O1841" s="262"/>
      <c r="P1841" s="262"/>
      <c r="Q1841" s="262"/>
      <c r="R1841" s="262"/>
      <c r="S1841" s="262"/>
      <c r="T1841" s="263"/>
      <c r="AT1841" s="264" t="s">
        <v>161</v>
      </c>
      <c r="AU1841" s="264" t="s">
        <v>83</v>
      </c>
      <c r="AV1841" s="16" t="s">
        <v>170</v>
      </c>
      <c r="AW1841" s="16" t="s">
        <v>36</v>
      </c>
      <c r="AX1841" s="16" t="s">
        <v>74</v>
      </c>
      <c r="AY1841" s="264" t="s">
        <v>152</v>
      </c>
    </row>
    <row r="1842" spans="1:65" s="14" customFormat="1">
      <c r="B1842" s="222"/>
      <c r="C1842" s="223"/>
      <c r="D1842" s="213" t="s">
        <v>161</v>
      </c>
      <c r="E1842" s="224" t="s">
        <v>21</v>
      </c>
      <c r="F1842" s="225" t="s">
        <v>620</v>
      </c>
      <c r="G1842" s="223"/>
      <c r="H1842" s="226">
        <v>-79.658000000000001</v>
      </c>
      <c r="I1842" s="227"/>
      <c r="J1842" s="223"/>
      <c r="K1842" s="223"/>
      <c r="L1842" s="228"/>
      <c r="M1842" s="229"/>
      <c r="N1842" s="230"/>
      <c r="O1842" s="230"/>
      <c r="P1842" s="230"/>
      <c r="Q1842" s="230"/>
      <c r="R1842" s="230"/>
      <c r="S1842" s="230"/>
      <c r="T1842" s="231"/>
      <c r="AT1842" s="232" t="s">
        <v>161</v>
      </c>
      <c r="AU1842" s="232" t="s">
        <v>83</v>
      </c>
      <c r="AV1842" s="14" t="s">
        <v>83</v>
      </c>
      <c r="AW1842" s="14" t="s">
        <v>36</v>
      </c>
      <c r="AX1842" s="14" t="s">
        <v>74</v>
      </c>
      <c r="AY1842" s="232" t="s">
        <v>152</v>
      </c>
    </row>
    <row r="1843" spans="1:65" s="15" customFormat="1">
      <c r="B1843" s="233"/>
      <c r="C1843" s="234"/>
      <c r="D1843" s="213" t="s">
        <v>161</v>
      </c>
      <c r="E1843" s="235" t="s">
        <v>21</v>
      </c>
      <c r="F1843" s="236" t="s">
        <v>184</v>
      </c>
      <c r="G1843" s="234"/>
      <c r="H1843" s="237">
        <v>546.59699999999998</v>
      </c>
      <c r="I1843" s="238"/>
      <c r="J1843" s="234"/>
      <c r="K1843" s="234"/>
      <c r="L1843" s="239"/>
      <c r="M1843" s="240"/>
      <c r="N1843" s="241"/>
      <c r="O1843" s="241"/>
      <c r="P1843" s="241"/>
      <c r="Q1843" s="241"/>
      <c r="R1843" s="241"/>
      <c r="S1843" s="241"/>
      <c r="T1843" s="242"/>
      <c r="AT1843" s="243" t="s">
        <v>161</v>
      </c>
      <c r="AU1843" s="243" t="s">
        <v>83</v>
      </c>
      <c r="AV1843" s="15" t="s">
        <v>159</v>
      </c>
      <c r="AW1843" s="15" t="s">
        <v>36</v>
      </c>
      <c r="AX1843" s="15" t="s">
        <v>81</v>
      </c>
      <c r="AY1843" s="243" t="s">
        <v>152</v>
      </c>
    </row>
    <row r="1844" spans="1:65" s="2" customFormat="1" ht="24" customHeight="1">
      <c r="A1844" s="37"/>
      <c r="B1844" s="38"/>
      <c r="C1844" s="198" t="s">
        <v>2529</v>
      </c>
      <c r="D1844" s="198" t="s">
        <v>154</v>
      </c>
      <c r="E1844" s="199" t="s">
        <v>2530</v>
      </c>
      <c r="F1844" s="200" t="s">
        <v>2531</v>
      </c>
      <c r="G1844" s="201" t="s">
        <v>219</v>
      </c>
      <c r="H1844" s="202">
        <v>33.866999999999997</v>
      </c>
      <c r="I1844" s="203"/>
      <c r="J1844" s="204">
        <f>ROUND(I1844*H1844,2)</f>
        <v>0</v>
      </c>
      <c r="K1844" s="200" t="s">
        <v>158</v>
      </c>
      <c r="L1844" s="42"/>
      <c r="M1844" s="205" t="s">
        <v>21</v>
      </c>
      <c r="N1844" s="206" t="s">
        <v>45</v>
      </c>
      <c r="O1844" s="68"/>
      <c r="P1844" s="207">
        <f>O1844*H1844</f>
        <v>0</v>
      </c>
      <c r="Q1844" s="207">
        <v>2.0000000000000001E-4</v>
      </c>
      <c r="R1844" s="207">
        <f>Q1844*H1844</f>
        <v>6.7733999999999997E-3</v>
      </c>
      <c r="S1844" s="207">
        <v>0</v>
      </c>
      <c r="T1844" s="208">
        <f>S1844*H1844</f>
        <v>0</v>
      </c>
      <c r="U1844" s="37"/>
      <c r="V1844" s="37"/>
      <c r="W1844" s="37"/>
      <c r="X1844" s="37"/>
      <c r="Y1844" s="37"/>
      <c r="Z1844" s="37"/>
      <c r="AA1844" s="37"/>
      <c r="AB1844" s="37"/>
      <c r="AC1844" s="37"/>
      <c r="AD1844" s="37"/>
      <c r="AE1844" s="37"/>
      <c r="AR1844" s="209" t="s">
        <v>259</v>
      </c>
      <c r="AT1844" s="209" t="s">
        <v>154</v>
      </c>
      <c r="AU1844" s="209" t="s">
        <v>83</v>
      </c>
      <c r="AY1844" s="19" t="s">
        <v>152</v>
      </c>
      <c r="BE1844" s="210">
        <f>IF(N1844="základní",J1844,0)</f>
        <v>0</v>
      </c>
      <c r="BF1844" s="210">
        <f>IF(N1844="snížená",J1844,0)</f>
        <v>0</v>
      </c>
      <c r="BG1844" s="210">
        <f>IF(N1844="zákl. přenesená",J1844,0)</f>
        <v>0</v>
      </c>
      <c r="BH1844" s="210">
        <f>IF(N1844="sníž. přenesená",J1844,0)</f>
        <v>0</v>
      </c>
      <c r="BI1844" s="210">
        <f>IF(N1844="nulová",J1844,0)</f>
        <v>0</v>
      </c>
      <c r="BJ1844" s="19" t="s">
        <v>81</v>
      </c>
      <c r="BK1844" s="210">
        <f>ROUND(I1844*H1844,2)</f>
        <v>0</v>
      </c>
      <c r="BL1844" s="19" t="s">
        <v>259</v>
      </c>
      <c r="BM1844" s="209" t="s">
        <v>2532</v>
      </c>
    </row>
    <row r="1845" spans="1:65" s="13" customFormat="1">
      <c r="B1845" s="211"/>
      <c r="C1845" s="212"/>
      <c r="D1845" s="213" t="s">
        <v>161</v>
      </c>
      <c r="E1845" s="214" t="s">
        <v>21</v>
      </c>
      <c r="F1845" s="215" t="s">
        <v>341</v>
      </c>
      <c r="G1845" s="212"/>
      <c r="H1845" s="214" t="s">
        <v>21</v>
      </c>
      <c r="I1845" s="216"/>
      <c r="J1845" s="212"/>
      <c r="K1845" s="212"/>
      <c r="L1845" s="217"/>
      <c r="M1845" s="218"/>
      <c r="N1845" s="219"/>
      <c r="O1845" s="219"/>
      <c r="P1845" s="219"/>
      <c r="Q1845" s="219"/>
      <c r="R1845" s="219"/>
      <c r="S1845" s="219"/>
      <c r="T1845" s="220"/>
      <c r="AT1845" s="221" t="s">
        <v>161</v>
      </c>
      <c r="AU1845" s="221" t="s">
        <v>83</v>
      </c>
      <c r="AV1845" s="13" t="s">
        <v>81</v>
      </c>
      <c r="AW1845" s="13" t="s">
        <v>36</v>
      </c>
      <c r="AX1845" s="13" t="s">
        <v>74</v>
      </c>
      <c r="AY1845" s="221" t="s">
        <v>152</v>
      </c>
    </row>
    <row r="1846" spans="1:65" s="14" customFormat="1">
      <c r="B1846" s="222"/>
      <c r="C1846" s="223"/>
      <c r="D1846" s="213" t="s">
        <v>161</v>
      </c>
      <c r="E1846" s="224" t="s">
        <v>21</v>
      </c>
      <c r="F1846" s="225" t="s">
        <v>2533</v>
      </c>
      <c r="G1846" s="223"/>
      <c r="H1846" s="226">
        <v>33.866999999999997</v>
      </c>
      <c r="I1846" s="227"/>
      <c r="J1846" s="223"/>
      <c r="K1846" s="223"/>
      <c r="L1846" s="228"/>
      <c r="M1846" s="229"/>
      <c r="N1846" s="230"/>
      <c r="O1846" s="230"/>
      <c r="P1846" s="230"/>
      <c r="Q1846" s="230"/>
      <c r="R1846" s="230"/>
      <c r="S1846" s="230"/>
      <c r="T1846" s="231"/>
      <c r="AT1846" s="232" t="s">
        <v>161</v>
      </c>
      <c r="AU1846" s="232" t="s">
        <v>83</v>
      </c>
      <c r="AV1846" s="14" t="s">
        <v>83</v>
      </c>
      <c r="AW1846" s="14" t="s">
        <v>36</v>
      </c>
      <c r="AX1846" s="14" t="s">
        <v>81</v>
      </c>
      <c r="AY1846" s="232" t="s">
        <v>152</v>
      </c>
    </row>
    <row r="1847" spans="1:65" s="2" customFormat="1" ht="36" customHeight="1">
      <c r="A1847" s="37"/>
      <c r="B1847" s="38"/>
      <c r="C1847" s="198" t="s">
        <v>2534</v>
      </c>
      <c r="D1847" s="198" t="s">
        <v>154</v>
      </c>
      <c r="E1847" s="199" t="s">
        <v>2535</v>
      </c>
      <c r="F1847" s="200" t="s">
        <v>2536</v>
      </c>
      <c r="G1847" s="201" t="s">
        <v>219</v>
      </c>
      <c r="H1847" s="202">
        <v>570.87400000000002</v>
      </c>
      <c r="I1847" s="203"/>
      <c r="J1847" s="204">
        <f>ROUND(I1847*H1847,2)</f>
        <v>0</v>
      </c>
      <c r="K1847" s="200" t="s">
        <v>158</v>
      </c>
      <c r="L1847" s="42"/>
      <c r="M1847" s="205" t="s">
        <v>21</v>
      </c>
      <c r="N1847" s="206" t="s">
        <v>45</v>
      </c>
      <c r="O1847" s="68"/>
      <c r="P1847" s="207">
        <f>O1847*H1847</f>
        <v>0</v>
      </c>
      <c r="Q1847" s="207">
        <v>2.5999999999999998E-4</v>
      </c>
      <c r="R1847" s="207">
        <f>Q1847*H1847</f>
        <v>0.14842723999999999</v>
      </c>
      <c r="S1847" s="207">
        <v>0</v>
      </c>
      <c r="T1847" s="208">
        <f>S1847*H1847</f>
        <v>0</v>
      </c>
      <c r="U1847" s="37"/>
      <c r="V1847" s="37"/>
      <c r="W1847" s="37"/>
      <c r="X1847" s="37"/>
      <c r="Y1847" s="37"/>
      <c r="Z1847" s="37"/>
      <c r="AA1847" s="37"/>
      <c r="AB1847" s="37"/>
      <c r="AC1847" s="37"/>
      <c r="AD1847" s="37"/>
      <c r="AE1847" s="37"/>
      <c r="AR1847" s="209" t="s">
        <v>259</v>
      </c>
      <c r="AT1847" s="209" t="s">
        <v>154</v>
      </c>
      <c r="AU1847" s="209" t="s">
        <v>83</v>
      </c>
      <c r="AY1847" s="19" t="s">
        <v>152</v>
      </c>
      <c r="BE1847" s="210">
        <f>IF(N1847="základní",J1847,0)</f>
        <v>0</v>
      </c>
      <c r="BF1847" s="210">
        <f>IF(N1847="snížená",J1847,0)</f>
        <v>0</v>
      </c>
      <c r="BG1847" s="210">
        <f>IF(N1847="zákl. přenesená",J1847,0)</f>
        <v>0</v>
      </c>
      <c r="BH1847" s="210">
        <f>IF(N1847="sníž. přenesená",J1847,0)</f>
        <v>0</v>
      </c>
      <c r="BI1847" s="210">
        <f>IF(N1847="nulová",J1847,0)</f>
        <v>0</v>
      </c>
      <c r="BJ1847" s="19" t="s">
        <v>81</v>
      </c>
      <c r="BK1847" s="210">
        <f>ROUND(I1847*H1847,2)</f>
        <v>0</v>
      </c>
      <c r="BL1847" s="19" t="s">
        <v>259</v>
      </c>
      <c r="BM1847" s="209" t="s">
        <v>2537</v>
      </c>
    </row>
    <row r="1848" spans="1:65" s="13" customFormat="1">
      <c r="B1848" s="211"/>
      <c r="C1848" s="212"/>
      <c r="D1848" s="213" t="s">
        <v>161</v>
      </c>
      <c r="E1848" s="214" t="s">
        <v>21</v>
      </c>
      <c r="F1848" s="215" t="s">
        <v>341</v>
      </c>
      <c r="G1848" s="212"/>
      <c r="H1848" s="214" t="s">
        <v>21</v>
      </c>
      <c r="I1848" s="216"/>
      <c r="J1848" s="212"/>
      <c r="K1848" s="212"/>
      <c r="L1848" s="217"/>
      <c r="M1848" s="218"/>
      <c r="N1848" s="219"/>
      <c r="O1848" s="219"/>
      <c r="P1848" s="219"/>
      <c r="Q1848" s="219"/>
      <c r="R1848" s="219"/>
      <c r="S1848" s="219"/>
      <c r="T1848" s="220"/>
      <c r="AT1848" s="221" t="s">
        <v>161</v>
      </c>
      <c r="AU1848" s="221" t="s">
        <v>83</v>
      </c>
      <c r="AV1848" s="13" t="s">
        <v>81</v>
      </c>
      <c r="AW1848" s="13" t="s">
        <v>36</v>
      </c>
      <c r="AX1848" s="13" t="s">
        <v>74</v>
      </c>
      <c r="AY1848" s="221" t="s">
        <v>152</v>
      </c>
    </row>
    <row r="1849" spans="1:65" s="14" customFormat="1" ht="22.5">
      <c r="B1849" s="222"/>
      <c r="C1849" s="223"/>
      <c r="D1849" s="213" t="s">
        <v>161</v>
      </c>
      <c r="E1849" s="224" t="s">
        <v>21</v>
      </c>
      <c r="F1849" s="225" t="s">
        <v>2527</v>
      </c>
      <c r="G1849" s="223"/>
      <c r="H1849" s="226">
        <v>123.46</v>
      </c>
      <c r="I1849" s="227"/>
      <c r="J1849" s="223"/>
      <c r="K1849" s="223"/>
      <c r="L1849" s="228"/>
      <c r="M1849" s="229"/>
      <c r="N1849" s="230"/>
      <c r="O1849" s="230"/>
      <c r="P1849" s="230"/>
      <c r="Q1849" s="230"/>
      <c r="R1849" s="230"/>
      <c r="S1849" s="230"/>
      <c r="T1849" s="231"/>
      <c r="AT1849" s="232" t="s">
        <v>161</v>
      </c>
      <c r="AU1849" s="232" t="s">
        <v>83</v>
      </c>
      <c r="AV1849" s="14" t="s">
        <v>83</v>
      </c>
      <c r="AW1849" s="14" t="s">
        <v>36</v>
      </c>
      <c r="AX1849" s="14" t="s">
        <v>74</v>
      </c>
      <c r="AY1849" s="232" t="s">
        <v>152</v>
      </c>
    </row>
    <row r="1850" spans="1:65" s="14" customFormat="1">
      <c r="B1850" s="222"/>
      <c r="C1850" s="223"/>
      <c r="D1850" s="213" t="s">
        <v>161</v>
      </c>
      <c r="E1850" s="224" t="s">
        <v>21</v>
      </c>
      <c r="F1850" s="225" t="s">
        <v>2528</v>
      </c>
      <c r="G1850" s="223"/>
      <c r="H1850" s="226">
        <v>48.1</v>
      </c>
      <c r="I1850" s="227"/>
      <c r="J1850" s="223"/>
      <c r="K1850" s="223"/>
      <c r="L1850" s="228"/>
      <c r="M1850" s="229"/>
      <c r="N1850" s="230"/>
      <c r="O1850" s="230"/>
      <c r="P1850" s="230"/>
      <c r="Q1850" s="230"/>
      <c r="R1850" s="230"/>
      <c r="S1850" s="230"/>
      <c r="T1850" s="231"/>
      <c r="AT1850" s="232" t="s">
        <v>161</v>
      </c>
      <c r="AU1850" s="232" t="s">
        <v>83</v>
      </c>
      <c r="AV1850" s="14" t="s">
        <v>83</v>
      </c>
      <c r="AW1850" s="14" t="s">
        <v>36</v>
      </c>
      <c r="AX1850" s="14" t="s">
        <v>74</v>
      </c>
      <c r="AY1850" s="232" t="s">
        <v>152</v>
      </c>
    </row>
    <row r="1851" spans="1:65" s="16" customFormat="1">
      <c r="B1851" s="254"/>
      <c r="C1851" s="255"/>
      <c r="D1851" s="213" t="s">
        <v>161</v>
      </c>
      <c r="E1851" s="256" t="s">
        <v>21</v>
      </c>
      <c r="F1851" s="257" t="s">
        <v>750</v>
      </c>
      <c r="G1851" s="255"/>
      <c r="H1851" s="258">
        <v>171.56</v>
      </c>
      <c r="I1851" s="259"/>
      <c r="J1851" s="255"/>
      <c r="K1851" s="255"/>
      <c r="L1851" s="260"/>
      <c r="M1851" s="261"/>
      <c r="N1851" s="262"/>
      <c r="O1851" s="262"/>
      <c r="P1851" s="262"/>
      <c r="Q1851" s="262"/>
      <c r="R1851" s="262"/>
      <c r="S1851" s="262"/>
      <c r="T1851" s="263"/>
      <c r="AT1851" s="264" t="s">
        <v>161</v>
      </c>
      <c r="AU1851" s="264" t="s">
        <v>83</v>
      </c>
      <c r="AV1851" s="16" t="s">
        <v>170</v>
      </c>
      <c r="AW1851" s="16" t="s">
        <v>36</v>
      </c>
      <c r="AX1851" s="16" t="s">
        <v>74</v>
      </c>
      <c r="AY1851" s="264" t="s">
        <v>152</v>
      </c>
    </row>
    <row r="1852" spans="1:65" s="13" customFormat="1">
      <c r="B1852" s="211"/>
      <c r="C1852" s="212"/>
      <c r="D1852" s="213" t="s">
        <v>161</v>
      </c>
      <c r="E1852" s="214" t="s">
        <v>21</v>
      </c>
      <c r="F1852" s="215" t="s">
        <v>578</v>
      </c>
      <c r="G1852" s="212"/>
      <c r="H1852" s="214" t="s">
        <v>21</v>
      </c>
      <c r="I1852" s="216"/>
      <c r="J1852" s="212"/>
      <c r="K1852" s="212"/>
      <c r="L1852" s="217"/>
      <c r="M1852" s="218"/>
      <c r="N1852" s="219"/>
      <c r="O1852" s="219"/>
      <c r="P1852" s="219"/>
      <c r="Q1852" s="219"/>
      <c r="R1852" s="219"/>
      <c r="S1852" s="219"/>
      <c r="T1852" s="220"/>
      <c r="AT1852" s="221" t="s">
        <v>161</v>
      </c>
      <c r="AU1852" s="221" t="s">
        <v>83</v>
      </c>
      <c r="AV1852" s="13" t="s">
        <v>81</v>
      </c>
      <c r="AW1852" s="13" t="s">
        <v>36</v>
      </c>
      <c r="AX1852" s="13" t="s">
        <v>74</v>
      </c>
      <c r="AY1852" s="221" t="s">
        <v>152</v>
      </c>
    </row>
    <row r="1853" spans="1:65" s="14" customFormat="1">
      <c r="B1853" s="222"/>
      <c r="C1853" s="223"/>
      <c r="D1853" s="213" t="s">
        <v>161</v>
      </c>
      <c r="E1853" s="224" t="s">
        <v>21</v>
      </c>
      <c r="F1853" s="225" t="s">
        <v>2538</v>
      </c>
      <c r="G1853" s="223"/>
      <c r="H1853" s="226">
        <v>23.279</v>
      </c>
      <c r="I1853" s="227"/>
      <c r="J1853" s="223"/>
      <c r="K1853" s="223"/>
      <c r="L1853" s="228"/>
      <c r="M1853" s="229"/>
      <c r="N1853" s="230"/>
      <c r="O1853" s="230"/>
      <c r="P1853" s="230"/>
      <c r="Q1853" s="230"/>
      <c r="R1853" s="230"/>
      <c r="S1853" s="230"/>
      <c r="T1853" s="231"/>
      <c r="AT1853" s="232" t="s">
        <v>161</v>
      </c>
      <c r="AU1853" s="232" t="s">
        <v>83</v>
      </c>
      <c r="AV1853" s="14" t="s">
        <v>83</v>
      </c>
      <c r="AW1853" s="14" t="s">
        <v>36</v>
      </c>
      <c r="AX1853" s="14" t="s">
        <v>74</v>
      </c>
      <c r="AY1853" s="232" t="s">
        <v>152</v>
      </c>
    </row>
    <row r="1854" spans="1:65" s="14" customFormat="1">
      <c r="B1854" s="222"/>
      <c r="C1854" s="223"/>
      <c r="D1854" s="213" t="s">
        <v>161</v>
      </c>
      <c r="E1854" s="224" t="s">
        <v>21</v>
      </c>
      <c r="F1854" s="225" t="s">
        <v>2539</v>
      </c>
      <c r="G1854" s="223"/>
      <c r="H1854" s="226">
        <v>55.768999999999998</v>
      </c>
      <c r="I1854" s="227"/>
      <c r="J1854" s="223"/>
      <c r="K1854" s="223"/>
      <c r="L1854" s="228"/>
      <c r="M1854" s="229"/>
      <c r="N1854" s="230"/>
      <c r="O1854" s="230"/>
      <c r="P1854" s="230"/>
      <c r="Q1854" s="230"/>
      <c r="R1854" s="230"/>
      <c r="S1854" s="230"/>
      <c r="T1854" s="231"/>
      <c r="AT1854" s="232" t="s">
        <v>161</v>
      </c>
      <c r="AU1854" s="232" t="s">
        <v>83</v>
      </c>
      <c r="AV1854" s="14" t="s">
        <v>83</v>
      </c>
      <c r="AW1854" s="14" t="s">
        <v>36</v>
      </c>
      <c r="AX1854" s="14" t="s">
        <v>74</v>
      </c>
      <c r="AY1854" s="232" t="s">
        <v>152</v>
      </c>
    </row>
    <row r="1855" spans="1:65" s="14" customFormat="1">
      <c r="B1855" s="222"/>
      <c r="C1855" s="223"/>
      <c r="D1855" s="213" t="s">
        <v>161</v>
      </c>
      <c r="E1855" s="224" t="s">
        <v>21</v>
      </c>
      <c r="F1855" s="225" t="s">
        <v>2540</v>
      </c>
      <c r="G1855" s="223"/>
      <c r="H1855" s="226">
        <v>19.925999999999998</v>
      </c>
      <c r="I1855" s="227"/>
      <c r="J1855" s="223"/>
      <c r="K1855" s="223"/>
      <c r="L1855" s="228"/>
      <c r="M1855" s="229"/>
      <c r="N1855" s="230"/>
      <c r="O1855" s="230"/>
      <c r="P1855" s="230"/>
      <c r="Q1855" s="230"/>
      <c r="R1855" s="230"/>
      <c r="S1855" s="230"/>
      <c r="T1855" s="231"/>
      <c r="AT1855" s="232" t="s">
        <v>161</v>
      </c>
      <c r="AU1855" s="232" t="s">
        <v>83</v>
      </c>
      <c r="AV1855" s="14" t="s">
        <v>83</v>
      </c>
      <c r="AW1855" s="14" t="s">
        <v>36</v>
      </c>
      <c r="AX1855" s="14" t="s">
        <v>74</v>
      </c>
      <c r="AY1855" s="232" t="s">
        <v>152</v>
      </c>
    </row>
    <row r="1856" spans="1:65" s="14" customFormat="1">
      <c r="B1856" s="222"/>
      <c r="C1856" s="223"/>
      <c r="D1856" s="213" t="s">
        <v>161</v>
      </c>
      <c r="E1856" s="224" t="s">
        <v>21</v>
      </c>
      <c r="F1856" s="225" t="s">
        <v>2541</v>
      </c>
      <c r="G1856" s="223"/>
      <c r="H1856" s="226">
        <v>20.460999999999999</v>
      </c>
      <c r="I1856" s="227"/>
      <c r="J1856" s="223"/>
      <c r="K1856" s="223"/>
      <c r="L1856" s="228"/>
      <c r="M1856" s="229"/>
      <c r="N1856" s="230"/>
      <c r="O1856" s="230"/>
      <c r="P1856" s="230"/>
      <c r="Q1856" s="230"/>
      <c r="R1856" s="230"/>
      <c r="S1856" s="230"/>
      <c r="T1856" s="231"/>
      <c r="AT1856" s="232" t="s">
        <v>161</v>
      </c>
      <c r="AU1856" s="232" t="s">
        <v>83</v>
      </c>
      <c r="AV1856" s="14" t="s">
        <v>83</v>
      </c>
      <c r="AW1856" s="14" t="s">
        <v>36</v>
      </c>
      <c r="AX1856" s="14" t="s">
        <v>74</v>
      </c>
      <c r="AY1856" s="232" t="s">
        <v>152</v>
      </c>
    </row>
    <row r="1857" spans="2:51" s="14" customFormat="1">
      <c r="B1857" s="222"/>
      <c r="C1857" s="223"/>
      <c r="D1857" s="213" t="s">
        <v>161</v>
      </c>
      <c r="E1857" s="224" t="s">
        <v>21</v>
      </c>
      <c r="F1857" s="225" t="s">
        <v>2542</v>
      </c>
      <c r="G1857" s="223"/>
      <c r="H1857" s="226">
        <v>10.920999999999999</v>
      </c>
      <c r="I1857" s="227"/>
      <c r="J1857" s="223"/>
      <c r="K1857" s="223"/>
      <c r="L1857" s="228"/>
      <c r="M1857" s="229"/>
      <c r="N1857" s="230"/>
      <c r="O1857" s="230"/>
      <c r="P1857" s="230"/>
      <c r="Q1857" s="230"/>
      <c r="R1857" s="230"/>
      <c r="S1857" s="230"/>
      <c r="T1857" s="231"/>
      <c r="AT1857" s="232" t="s">
        <v>161</v>
      </c>
      <c r="AU1857" s="232" t="s">
        <v>83</v>
      </c>
      <c r="AV1857" s="14" t="s">
        <v>83</v>
      </c>
      <c r="AW1857" s="14" t="s">
        <v>36</v>
      </c>
      <c r="AX1857" s="14" t="s">
        <v>74</v>
      </c>
      <c r="AY1857" s="232" t="s">
        <v>152</v>
      </c>
    </row>
    <row r="1858" spans="2:51" s="14" customFormat="1">
      <c r="B1858" s="222"/>
      <c r="C1858" s="223"/>
      <c r="D1858" s="213" t="s">
        <v>161</v>
      </c>
      <c r="E1858" s="224" t="s">
        <v>21</v>
      </c>
      <c r="F1858" s="225" t="s">
        <v>2543</v>
      </c>
      <c r="G1858" s="223"/>
      <c r="H1858" s="226">
        <v>15.066000000000001</v>
      </c>
      <c r="I1858" s="227"/>
      <c r="J1858" s="223"/>
      <c r="K1858" s="223"/>
      <c r="L1858" s="228"/>
      <c r="M1858" s="229"/>
      <c r="N1858" s="230"/>
      <c r="O1858" s="230"/>
      <c r="P1858" s="230"/>
      <c r="Q1858" s="230"/>
      <c r="R1858" s="230"/>
      <c r="S1858" s="230"/>
      <c r="T1858" s="231"/>
      <c r="AT1858" s="232" t="s">
        <v>161</v>
      </c>
      <c r="AU1858" s="232" t="s">
        <v>83</v>
      </c>
      <c r="AV1858" s="14" t="s">
        <v>83</v>
      </c>
      <c r="AW1858" s="14" t="s">
        <v>36</v>
      </c>
      <c r="AX1858" s="14" t="s">
        <v>74</v>
      </c>
      <c r="AY1858" s="232" t="s">
        <v>152</v>
      </c>
    </row>
    <row r="1859" spans="2:51" s="14" customFormat="1">
      <c r="B1859" s="222"/>
      <c r="C1859" s="223"/>
      <c r="D1859" s="213" t="s">
        <v>161</v>
      </c>
      <c r="E1859" s="224" t="s">
        <v>21</v>
      </c>
      <c r="F1859" s="225" t="s">
        <v>2544</v>
      </c>
      <c r="G1859" s="223"/>
      <c r="H1859" s="226">
        <v>36.572000000000003</v>
      </c>
      <c r="I1859" s="227"/>
      <c r="J1859" s="223"/>
      <c r="K1859" s="223"/>
      <c r="L1859" s="228"/>
      <c r="M1859" s="229"/>
      <c r="N1859" s="230"/>
      <c r="O1859" s="230"/>
      <c r="P1859" s="230"/>
      <c r="Q1859" s="230"/>
      <c r="R1859" s="230"/>
      <c r="S1859" s="230"/>
      <c r="T1859" s="231"/>
      <c r="AT1859" s="232" t="s">
        <v>161</v>
      </c>
      <c r="AU1859" s="232" t="s">
        <v>83</v>
      </c>
      <c r="AV1859" s="14" t="s">
        <v>83</v>
      </c>
      <c r="AW1859" s="14" t="s">
        <v>36</v>
      </c>
      <c r="AX1859" s="14" t="s">
        <v>74</v>
      </c>
      <c r="AY1859" s="232" t="s">
        <v>152</v>
      </c>
    </row>
    <row r="1860" spans="2:51" s="14" customFormat="1">
      <c r="B1860" s="222"/>
      <c r="C1860" s="223"/>
      <c r="D1860" s="213" t="s">
        <v>161</v>
      </c>
      <c r="E1860" s="224" t="s">
        <v>21</v>
      </c>
      <c r="F1860" s="225" t="s">
        <v>2545</v>
      </c>
      <c r="G1860" s="223"/>
      <c r="H1860" s="226">
        <v>120.812</v>
      </c>
      <c r="I1860" s="227"/>
      <c r="J1860" s="223"/>
      <c r="K1860" s="223"/>
      <c r="L1860" s="228"/>
      <c r="M1860" s="229"/>
      <c r="N1860" s="230"/>
      <c r="O1860" s="230"/>
      <c r="P1860" s="230"/>
      <c r="Q1860" s="230"/>
      <c r="R1860" s="230"/>
      <c r="S1860" s="230"/>
      <c r="T1860" s="231"/>
      <c r="AT1860" s="232" t="s">
        <v>161</v>
      </c>
      <c r="AU1860" s="232" t="s">
        <v>83</v>
      </c>
      <c r="AV1860" s="14" t="s">
        <v>83</v>
      </c>
      <c r="AW1860" s="14" t="s">
        <v>36</v>
      </c>
      <c r="AX1860" s="14" t="s">
        <v>74</v>
      </c>
      <c r="AY1860" s="232" t="s">
        <v>152</v>
      </c>
    </row>
    <row r="1861" spans="2:51" s="14" customFormat="1" ht="33.75">
      <c r="B1861" s="222"/>
      <c r="C1861" s="223"/>
      <c r="D1861" s="213" t="s">
        <v>161</v>
      </c>
      <c r="E1861" s="224" t="s">
        <v>21</v>
      </c>
      <c r="F1861" s="225" t="s">
        <v>588</v>
      </c>
      <c r="G1861" s="223"/>
      <c r="H1861" s="226">
        <v>9.4410000000000007</v>
      </c>
      <c r="I1861" s="227"/>
      <c r="J1861" s="223"/>
      <c r="K1861" s="223"/>
      <c r="L1861" s="228"/>
      <c r="M1861" s="229"/>
      <c r="N1861" s="230"/>
      <c r="O1861" s="230"/>
      <c r="P1861" s="230"/>
      <c r="Q1861" s="230"/>
      <c r="R1861" s="230"/>
      <c r="S1861" s="230"/>
      <c r="T1861" s="231"/>
      <c r="AT1861" s="232" t="s">
        <v>161</v>
      </c>
      <c r="AU1861" s="232" t="s">
        <v>83</v>
      </c>
      <c r="AV1861" s="14" t="s">
        <v>83</v>
      </c>
      <c r="AW1861" s="14" t="s">
        <v>36</v>
      </c>
      <c r="AX1861" s="14" t="s">
        <v>74</v>
      </c>
      <c r="AY1861" s="232" t="s">
        <v>152</v>
      </c>
    </row>
    <row r="1862" spans="2:51" s="14" customFormat="1">
      <c r="B1862" s="222"/>
      <c r="C1862" s="223"/>
      <c r="D1862" s="213" t="s">
        <v>161</v>
      </c>
      <c r="E1862" s="224" t="s">
        <v>21</v>
      </c>
      <c r="F1862" s="225" t="s">
        <v>589</v>
      </c>
      <c r="G1862" s="223"/>
      <c r="H1862" s="226">
        <v>5.516</v>
      </c>
      <c r="I1862" s="227"/>
      <c r="J1862" s="223"/>
      <c r="K1862" s="223"/>
      <c r="L1862" s="228"/>
      <c r="M1862" s="229"/>
      <c r="N1862" s="230"/>
      <c r="O1862" s="230"/>
      <c r="P1862" s="230"/>
      <c r="Q1862" s="230"/>
      <c r="R1862" s="230"/>
      <c r="S1862" s="230"/>
      <c r="T1862" s="231"/>
      <c r="AT1862" s="232" t="s">
        <v>161</v>
      </c>
      <c r="AU1862" s="232" t="s">
        <v>83</v>
      </c>
      <c r="AV1862" s="14" t="s">
        <v>83</v>
      </c>
      <c r="AW1862" s="14" t="s">
        <v>36</v>
      </c>
      <c r="AX1862" s="14" t="s">
        <v>74</v>
      </c>
      <c r="AY1862" s="232" t="s">
        <v>152</v>
      </c>
    </row>
    <row r="1863" spans="2:51" s="13" customFormat="1">
      <c r="B1863" s="211"/>
      <c r="C1863" s="212"/>
      <c r="D1863" s="213" t="s">
        <v>161</v>
      </c>
      <c r="E1863" s="214" t="s">
        <v>21</v>
      </c>
      <c r="F1863" s="215" t="s">
        <v>590</v>
      </c>
      <c r="G1863" s="212"/>
      <c r="H1863" s="214" t="s">
        <v>21</v>
      </c>
      <c r="I1863" s="216"/>
      <c r="J1863" s="212"/>
      <c r="K1863" s="212"/>
      <c r="L1863" s="217"/>
      <c r="M1863" s="218"/>
      <c r="N1863" s="219"/>
      <c r="O1863" s="219"/>
      <c r="P1863" s="219"/>
      <c r="Q1863" s="219"/>
      <c r="R1863" s="219"/>
      <c r="S1863" s="219"/>
      <c r="T1863" s="220"/>
      <c r="AT1863" s="221" t="s">
        <v>161</v>
      </c>
      <c r="AU1863" s="221" t="s">
        <v>83</v>
      </c>
      <c r="AV1863" s="13" t="s">
        <v>81</v>
      </c>
      <c r="AW1863" s="13" t="s">
        <v>36</v>
      </c>
      <c r="AX1863" s="13" t="s">
        <v>74</v>
      </c>
      <c r="AY1863" s="221" t="s">
        <v>152</v>
      </c>
    </row>
    <row r="1864" spans="2:51" s="14" customFormat="1">
      <c r="B1864" s="222"/>
      <c r="C1864" s="223"/>
      <c r="D1864" s="213" t="s">
        <v>161</v>
      </c>
      <c r="E1864" s="224" t="s">
        <v>21</v>
      </c>
      <c r="F1864" s="225" t="s">
        <v>591</v>
      </c>
      <c r="G1864" s="223"/>
      <c r="H1864" s="226">
        <v>14.115</v>
      </c>
      <c r="I1864" s="227"/>
      <c r="J1864" s="223"/>
      <c r="K1864" s="223"/>
      <c r="L1864" s="228"/>
      <c r="M1864" s="229"/>
      <c r="N1864" s="230"/>
      <c r="O1864" s="230"/>
      <c r="P1864" s="230"/>
      <c r="Q1864" s="230"/>
      <c r="R1864" s="230"/>
      <c r="S1864" s="230"/>
      <c r="T1864" s="231"/>
      <c r="AT1864" s="232" t="s">
        <v>161</v>
      </c>
      <c r="AU1864" s="232" t="s">
        <v>83</v>
      </c>
      <c r="AV1864" s="14" t="s">
        <v>83</v>
      </c>
      <c r="AW1864" s="14" t="s">
        <v>36</v>
      </c>
      <c r="AX1864" s="14" t="s">
        <v>74</v>
      </c>
      <c r="AY1864" s="232" t="s">
        <v>152</v>
      </c>
    </row>
    <row r="1865" spans="2:51" s="14" customFormat="1">
      <c r="B1865" s="222"/>
      <c r="C1865" s="223"/>
      <c r="D1865" s="213" t="s">
        <v>161</v>
      </c>
      <c r="E1865" s="224" t="s">
        <v>21</v>
      </c>
      <c r="F1865" s="225" t="s">
        <v>2546</v>
      </c>
      <c r="G1865" s="223"/>
      <c r="H1865" s="226">
        <v>23.282</v>
      </c>
      <c r="I1865" s="227"/>
      <c r="J1865" s="223"/>
      <c r="K1865" s="223"/>
      <c r="L1865" s="228"/>
      <c r="M1865" s="229"/>
      <c r="N1865" s="230"/>
      <c r="O1865" s="230"/>
      <c r="P1865" s="230"/>
      <c r="Q1865" s="230"/>
      <c r="R1865" s="230"/>
      <c r="S1865" s="230"/>
      <c r="T1865" s="231"/>
      <c r="AT1865" s="232" t="s">
        <v>161</v>
      </c>
      <c r="AU1865" s="232" t="s">
        <v>83</v>
      </c>
      <c r="AV1865" s="14" t="s">
        <v>83</v>
      </c>
      <c r="AW1865" s="14" t="s">
        <v>36</v>
      </c>
      <c r="AX1865" s="14" t="s">
        <v>74</v>
      </c>
      <c r="AY1865" s="232" t="s">
        <v>152</v>
      </c>
    </row>
    <row r="1866" spans="2:51" s="14" customFormat="1">
      <c r="B1866" s="222"/>
      <c r="C1866" s="223"/>
      <c r="D1866" s="213" t="s">
        <v>161</v>
      </c>
      <c r="E1866" s="224" t="s">
        <v>21</v>
      </c>
      <c r="F1866" s="225" t="s">
        <v>2547</v>
      </c>
      <c r="G1866" s="223"/>
      <c r="H1866" s="226">
        <v>12.342000000000001</v>
      </c>
      <c r="I1866" s="227"/>
      <c r="J1866" s="223"/>
      <c r="K1866" s="223"/>
      <c r="L1866" s="228"/>
      <c r="M1866" s="229"/>
      <c r="N1866" s="230"/>
      <c r="O1866" s="230"/>
      <c r="P1866" s="230"/>
      <c r="Q1866" s="230"/>
      <c r="R1866" s="230"/>
      <c r="S1866" s="230"/>
      <c r="T1866" s="231"/>
      <c r="AT1866" s="232" t="s">
        <v>161</v>
      </c>
      <c r="AU1866" s="232" t="s">
        <v>83</v>
      </c>
      <c r="AV1866" s="14" t="s">
        <v>83</v>
      </c>
      <c r="AW1866" s="14" t="s">
        <v>36</v>
      </c>
      <c r="AX1866" s="14" t="s">
        <v>74</v>
      </c>
      <c r="AY1866" s="232" t="s">
        <v>152</v>
      </c>
    </row>
    <row r="1867" spans="2:51" s="14" customFormat="1">
      <c r="B1867" s="222"/>
      <c r="C1867" s="223"/>
      <c r="D1867" s="213" t="s">
        <v>161</v>
      </c>
      <c r="E1867" s="224" t="s">
        <v>21</v>
      </c>
      <c r="F1867" s="225" t="s">
        <v>2548</v>
      </c>
      <c r="G1867" s="223"/>
      <c r="H1867" s="226">
        <v>12.342000000000001</v>
      </c>
      <c r="I1867" s="227"/>
      <c r="J1867" s="223"/>
      <c r="K1867" s="223"/>
      <c r="L1867" s="228"/>
      <c r="M1867" s="229"/>
      <c r="N1867" s="230"/>
      <c r="O1867" s="230"/>
      <c r="P1867" s="230"/>
      <c r="Q1867" s="230"/>
      <c r="R1867" s="230"/>
      <c r="S1867" s="230"/>
      <c r="T1867" s="231"/>
      <c r="AT1867" s="232" t="s">
        <v>161</v>
      </c>
      <c r="AU1867" s="232" t="s">
        <v>83</v>
      </c>
      <c r="AV1867" s="14" t="s">
        <v>83</v>
      </c>
      <c r="AW1867" s="14" t="s">
        <v>36</v>
      </c>
      <c r="AX1867" s="14" t="s">
        <v>74</v>
      </c>
      <c r="AY1867" s="232" t="s">
        <v>152</v>
      </c>
    </row>
    <row r="1868" spans="2:51" s="14" customFormat="1">
      <c r="B1868" s="222"/>
      <c r="C1868" s="223"/>
      <c r="D1868" s="213" t="s">
        <v>161</v>
      </c>
      <c r="E1868" s="224" t="s">
        <v>21</v>
      </c>
      <c r="F1868" s="225" t="s">
        <v>2549</v>
      </c>
      <c r="G1868" s="223"/>
      <c r="H1868" s="226">
        <v>64.234999999999999</v>
      </c>
      <c r="I1868" s="227"/>
      <c r="J1868" s="223"/>
      <c r="K1868" s="223"/>
      <c r="L1868" s="228"/>
      <c r="M1868" s="229"/>
      <c r="N1868" s="230"/>
      <c r="O1868" s="230"/>
      <c r="P1868" s="230"/>
      <c r="Q1868" s="230"/>
      <c r="R1868" s="230"/>
      <c r="S1868" s="230"/>
      <c r="T1868" s="231"/>
      <c r="AT1868" s="232" t="s">
        <v>161</v>
      </c>
      <c r="AU1868" s="232" t="s">
        <v>83</v>
      </c>
      <c r="AV1868" s="14" t="s">
        <v>83</v>
      </c>
      <c r="AW1868" s="14" t="s">
        <v>36</v>
      </c>
      <c r="AX1868" s="14" t="s">
        <v>74</v>
      </c>
      <c r="AY1868" s="232" t="s">
        <v>152</v>
      </c>
    </row>
    <row r="1869" spans="2:51" s="14" customFormat="1">
      <c r="B1869" s="222"/>
      <c r="C1869" s="223"/>
      <c r="D1869" s="213" t="s">
        <v>161</v>
      </c>
      <c r="E1869" s="224" t="s">
        <v>21</v>
      </c>
      <c r="F1869" s="225" t="s">
        <v>2550</v>
      </c>
      <c r="G1869" s="223"/>
      <c r="H1869" s="226">
        <v>29.733000000000001</v>
      </c>
      <c r="I1869" s="227"/>
      <c r="J1869" s="223"/>
      <c r="K1869" s="223"/>
      <c r="L1869" s="228"/>
      <c r="M1869" s="229"/>
      <c r="N1869" s="230"/>
      <c r="O1869" s="230"/>
      <c r="P1869" s="230"/>
      <c r="Q1869" s="230"/>
      <c r="R1869" s="230"/>
      <c r="S1869" s="230"/>
      <c r="T1869" s="231"/>
      <c r="AT1869" s="232" t="s">
        <v>161</v>
      </c>
      <c r="AU1869" s="232" t="s">
        <v>83</v>
      </c>
      <c r="AV1869" s="14" t="s">
        <v>83</v>
      </c>
      <c r="AW1869" s="14" t="s">
        <v>36</v>
      </c>
      <c r="AX1869" s="14" t="s">
        <v>74</v>
      </c>
      <c r="AY1869" s="232" t="s">
        <v>152</v>
      </c>
    </row>
    <row r="1870" spans="2:51" s="14" customFormat="1">
      <c r="B1870" s="222"/>
      <c r="C1870" s="223"/>
      <c r="D1870" s="213" t="s">
        <v>161</v>
      </c>
      <c r="E1870" s="224" t="s">
        <v>21</v>
      </c>
      <c r="F1870" s="225" t="s">
        <v>598</v>
      </c>
      <c r="G1870" s="223"/>
      <c r="H1870" s="226">
        <v>5.16</v>
      </c>
      <c r="I1870" s="227"/>
      <c r="J1870" s="223"/>
      <c r="K1870" s="223"/>
      <c r="L1870" s="228"/>
      <c r="M1870" s="229"/>
      <c r="N1870" s="230"/>
      <c r="O1870" s="230"/>
      <c r="P1870" s="230"/>
      <c r="Q1870" s="230"/>
      <c r="R1870" s="230"/>
      <c r="S1870" s="230"/>
      <c r="T1870" s="231"/>
      <c r="AT1870" s="232" t="s">
        <v>161</v>
      </c>
      <c r="AU1870" s="232" t="s">
        <v>83</v>
      </c>
      <c r="AV1870" s="14" t="s">
        <v>83</v>
      </c>
      <c r="AW1870" s="14" t="s">
        <v>36</v>
      </c>
      <c r="AX1870" s="14" t="s">
        <v>74</v>
      </c>
      <c r="AY1870" s="232" t="s">
        <v>152</v>
      </c>
    </row>
    <row r="1871" spans="2:51" s="16" customFormat="1">
      <c r="B1871" s="254"/>
      <c r="C1871" s="255"/>
      <c r="D1871" s="213" t="s">
        <v>161</v>
      </c>
      <c r="E1871" s="256" t="s">
        <v>21</v>
      </c>
      <c r="F1871" s="257" t="s">
        <v>750</v>
      </c>
      <c r="G1871" s="255"/>
      <c r="H1871" s="258">
        <v>478.97199999999998</v>
      </c>
      <c r="I1871" s="259"/>
      <c r="J1871" s="255"/>
      <c r="K1871" s="255"/>
      <c r="L1871" s="260"/>
      <c r="M1871" s="261"/>
      <c r="N1871" s="262"/>
      <c r="O1871" s="262"/>
      <c r="P1871" s="262"/>
      <c r="Q1871" s="262"/>
      <c r="R1871" s="262"/>
      <c r="S1871" s="262"/>
      <c r="T1871" s="263"/>
      <c r="AT1871" s="264" t="s">
        <v>161</v>
      </c>
      <c r="AU1871" s="264" t="s">
        <v>83</v>
      </c>
      <c r="AV1871" s="16" t="s">
        <v>170</v>
      </c>
      <c r="AW1871" s="16" t="s">
        <v>36</v>
      </c>
      <c r="AX1871" s="16" t="s">
        <v>74</v>
      </c>
      <c r="AY1871" s="264" t="s">
        <v>152</v>
      </c>
    </row>
    <row r="1872" spans="2:51" s="14" customFormat="1">
      <c r="B1872" s="222"/>
      <c r="C1872" s="223"/>
      <c r="D1872" s="213" t="s">
        <v>161</v>
      </c>
      <c r="E1872" s="224" t="s">
        <v>21</v>
      </c>
      <c r="F1872" s="225" t="s">
        <v>620</v>
      </c>
      <c r="G1872" s="223"/>
      <c r="H1872" s="226">
        <v>-79.658000000000001</v>
      </c>
      <c r="I1872" s="227"/>
      <c r="J1872" s="223"/>
      <c r="K1872" s="223"/>
      <c r="L1872" s="228"/>
      <c r="M1872" s="229"/>
      <c r="N1872" s="230"/>
      <c r="O1872" s="230"/>
      <c r="P1872" s="230"/>
      <c r="Q1872" s="230"/>
      <c r="R1872" s="230"/>
      <c r="S1872" s="230"/>
      <c r="T1872" s="231"/>
      <c r="AT1872" s="232" t="s">
        <v>161</v>
      </c>
      <c r="AU1872" s="232" t="s">
        <v>83</v>
      </c>
      <c r="AV1872" s="14" t="s">
        <v>83</v>
      </c>
      <c r="AW1872" s="14" t="s">
        <v>36</v>
      </c>
      <c r="AX1872" s="14" t="s">
        <v>74</v>
      </c>
      <c r="AY1872" s="232" t="s">
        <v>152</v>
      </c>
    </row>
    <row r="1873" spans="1:65" s="15" customFormat="1">
      <c r="B1873" s="233"/>
      <c r="C1873" s="234"/>
      <c r="D1873" s="213" t="s">
        <v>161</v>
      </c>
      <c r="E1873" s="235" t="s">
        <v>21</v>
      </c>
      <c r="F1873" s="236" t="s">
        <v>184</v>
      </c>
      <c r="G1873" s="234"/>
      <c r="H1873" s="237">
        <v>570.87399999999991</v>
      </c>
      <c r="I1873" s="238"/>
      <c r="J1873" s="234"/>
      <c r="K1873" s="234"/>
      <c r="L1873" s="239"/>
      <c r="M1873" s="240"/>
      <c r="N1873" s="241"/>
      <c r="O1873" s="241"/>
      <c r="P1873" s="241"/>
      <c r="Q1873" s="241"/>
      <c r="R1873" s="241"/>
      <c r="S1873" s="241"/>
      <c r="T1873" s="242"/>
      <c r="AT1873" s="243" t="s">
        <v>161</v>
      </c>
      <c r="AU1873" s="243" t="s">
        <v>83</v>
      </c>
      <c r="AV1873" s="15" t="s">
        <v>159</v>
      </c>
      <c r="AW1873" s="15" t="s">
        <v>36</v>
      </c>
      <c r="AX1873" s="15" t="s">
        <v>81</v>
      </c>
      <c r="AY1873" s="243" t="s">
        <v>152</v>
      </c>
    </row>
    <row r="1874" spans="1:65" s="2" customFormat="1" ht="36" customHeight="1">
      <c r="A1874" s="37"/>
      <c r="B1874" s="38"/>
      <c r="C1874" s="198" t="s">
        <v>2551</v>
      </c>
      <c r="D1874" s="198" t="s">
        <v>154</v>
      </c>
      <c r="E1874" s="199" t="s">
        <v>2552</v>
      </c>
      <c r="F1874" s="200" t="s">
        <v>2553</v>
      </c>
      <c r="G1874" s="201" t="s">
        <v>219</v>
      </c>
      <c r="H1874" s="202">
        <v>33.866999999999997</v>
      </c>
      <c r="I1874" s="203"/>
      <c r="J1874" s="204">
        <f>ROUND(I1874*H1874,2)</f>
        <v>0</v>
      </c>
      <c r="K1874" s="200" t="s">
        <v>158</v>
      </c>
      <c r="L1874" s="42"/>
      <c r="M1874" s="205" t="s">
        <v>21</v>
      </c>
      <c r="N1874" s="206" t="s">
        <v>45</v>
      </c>
      <c r="O1874" s="68"/>
      <c r="P1874" s="207">
        <f>O1874*H1874</f>
        <v>0</v>
      </c>
      <c r="Q1874" s="207">
        <v>2.5999999999999998E-4</v>
      </c>
      <c r="R1874" s="207">
        <f>Q1874*H1874</f>
        <v>8.8054199999999978E-3</v>
      </c>
      <c r="S1874" s="207">
        <v>0</v>
      </c>
      <c r="T1874" s="208">
        <f>S1874*H1874</f>
        <v>0</v>
      </c>
      <c r="U1874" s="37"/>
      <c r="V1874" s="37"/>
      <c r="W1874" s="37"/>
      <c r="X1874" s="37"/>
      <c r="Y1874" s="37"/>
      <c r="Z1874" s="37"/>
      <c r="AA1874" s="37"/>
      <c r="AB1874" s="37"/>
      <c r="AC1874" s="37"/>
      <c r="AD1874" s="37"/>
      <c r="AE1874" s="37"/>
      <c r="AR1874" s="209" t="s">
        <v>259</v>
      </c>
      <c r="AT1874" s="209" t="s">
        <v>154</v>
      </c>
      <c r="AU1874" s="209" t="s">
        <v>83</v>
      </c>
      <c r="AY1874" s="19" t="s">
        <v>152</v>
      </c>
      <c r="BE1874" s="210">
        <f>IF(N1874="základní",J1874,0)</f>
        <v>0</v>
      </c>
      <c r="BF1874" s="210">
        <f>IF(N1874="snížená",J1874,0)</f>
        <v>0</v>
      </c>
      <c r="BG1874" s="210">
        <f>IF(N1874="zákl. přenesená",J1874,0)</f>
        <v>0</v>
      </c>
      <c r="BH1874" s="210">
        <f>IF(N1874="sníž. přenesená",J1874,0)</f>
        <v>0</v>
      </c>
      <c r="BI1874" s="210">
        <f>IF(N1874="nulová",J1874,0)</f>
        <v>0</v>
      </c>
      <c r="BJ1874" s="19" t="s">
        <v>81</v>
      </c>
      <c r="BK1874" s="210">
        <f>ROUND(I1874*H1874,2)</f>
        <v>0</v>
      </c>
      <c r="BL1874" s="19" t="s">
        <v>259</v>
      </c>
      <c r="BM1874" s="209" t="s">
        <v>2554</v>
      </c>
    </row>
    <row r="1875" spans="1:65" s="13" customFormat="1">
      <c r="B1875" s="211"/>
      <c r="C1875" s="212"/>
      <c r="D1875" s="213" t="s">
        <v>161</v>
      </c>
      <c r="E1875" s="214" t="s">
        <v>21</v>
      </c>
      <c r="F1875" s="215" t="s">
        <v>341</v>
      </c>
      <c r="G1875" s="212"/>
      <c r="H1875" s="214" t="s">
        <v>21</v>
      </c>
      <c r="I1875" s="216"/>
      <c r="J1875" s="212"/>
      <c r="K1875" s="212"/>
      <c r="L1875" s="217"/>
      <c r="M1875" s="218"/>
      <c r="N1875" s="219"/>
      <c r="O1875" s="219"/>
      <c r="P1875" s="219"/>
      <c r="Q1875" s="219"/>
      <c r="R1875" s="219"/>
      <c r="S1875" s="219"/>
      <c r="T1875" s="220"/>
      <c r="AT1875" s="221" t="s">
        <v>161</v>
      </c>
      <c r="AU1875" s="221" t="s">
        <v>83</v>
      </c>
      <c r="AV1875" s="13" t="s">
        <v>81</v>
      </c>
      <c r="AW1875" s="13" t="s">
        <v>36</v>
      </c>
      <c r="AX1875" s="13" t="s">
        <v>74</v>
      </c>
      <c r="AY1875" s="221" t="s">
        <v>152</v>
      </c>
    </row>
    <row r="1876" spans="1:65" s="14" customFormat="1">
      <c r="B1876" s="222"/>
      <c r="C1876" s="223"/>
      <c r="D1876" s="213" t="s">
        <v>161</v>
      </c>
      <c r="E1876" s="224" t="s">
        <v>21</v>
      </c>
      <c r="F1876" s="225" t="s">
        <v>2533</v>
      </c>
      <c r="G1876" s="223"/>
      <c r="H1876" s="226">
        <v>33.866999999999997</v>
      </c>
      <c r="I1876" s="227"/>
      <c r="J1876" s="223"/>
      <c r="K1876" s="223"/>
      <c r="L1876" s="228"/>
      <c r="M1876" s="229"/>
      <c r="N1876" s="230"/>
      <c r="O1876" s="230"/>
      <c r="P1876" s="230"/>
      <c r="Q1876" s="230"/>
      <c r="R1876" s="230"/>
      <c r="S1876" s="230"/>
      <c r="T1876" s="231"/>
      <c r="AT1876" s="232" t="s">
        <v>161</v>
      </c>
      <c r="AU1876" s="232" t="s">
        <v>83</v>
      </c>
      <c r="AV1876" s="14" t="s">
        <v>83</v>
      </c>
      <c r="AW1876" s="14" t="s">
        <v>36</v>
      </c>
      <c r="AX1876" s="14" t="s">
        <v>81</v>
      </c>
      <c r="AY1876" s="232" t="s">
        <v>152</v>
      </c>
    </row>
    <row r="1877" spans="1:65" s="12" customFormat="1" ht="22.9" customHeight="1">
      <c r="B1877" s="182"/>
      <c r="C1877" s="183"/>
      <c r="D1877" s="184" t="s">
        <v>73</v>
      </c>
      <c r="E1877" s="196" t="s">
        <v>2555</v>
      </c>
      <c r="F1877" s="196" t="s">
        <v>2556</v>
      </c>
      <c r="G1877" s="183"/>
      <c r="H1877" s="183"/>
      <c r="I1877" s="186"/>
      <c r="J1877" s="197">
        <f>BK1877</f>
        <v>0</v>
      </c>
      <c r="K1877" s="183"/>
      <c r="L1877" s="188"/>
      <c r="M1877" s="189"/>
      <c r="N1877" s="190"/>
      <c r="O1877" s="190"/>
      <c r="P1877" s="191">
        <f>SUM(P1878:P1884)</f>
        <v>0</v>
      </c>
      <c r="Q1877" s="190"/>
      <c r="R1877" s="191">
        <f>SUM(R1878:R1884)</f>
        <v>2.5600000000000002E-3</v>
      </c>
      <c r="S1877" s="190"/>
      <c r="T1877" s="192">
        <f>SUM(T1878:T1884)</f>
        <v>0</v>
      </c>
      <c r="AR1877" s="193" t="s">
        <v>83</v>
      </c>
      <c r="AT1877" s="194" t="s">
        <v>73</v>
      </c>
      <c r="AU1877" s="194" t="s">
        <v>81</v>
      </c>
      <c r="AY1877" s="193" t="s">
        <v>152</v>
      </c>
      <c r="BK1877" s="195">
        <f>SUM(BK1878:BK1884)</f>
        <v>0</v>
      </c>
    </row>
    <row r="1878" spans="1:65" s="2" customFormat="1" ht="24" customHeight="1">
      <c r="A1878" s="37"/>
      <c r="B1878" s="38"/>
      <c r="C1878" s="198" t="s">
        <v>2557</v>
      </c>
      <c r="D1878" s="198" t="s">
        <v>154</v>
      </c>
      <c r="E1878" s="199" t="s">
        <v>2558</v>
      </c>
      <c r="F1878" s="200" t="s">
        <v>2559</v>
      </c>
      <c r="G1878" s="201" t="s">
        <v>212</v>
      </c>
      <c r="H1878" s="202">
        <v>4</v>
      </c>
      <c r="I1878" s="203"/>
      <c r="J1878" s="204">
        <f>ROUND(I1878*H1878,2)</f>
        <v>0</v>
      </c>
      <c r="K1878" s="200" t="s">
        <v>158</v>
      </c>
      <c r="L1878" s="42"/>
      <c r="M1878" s="205" t="s">
        <v>21</v>
      </c>
      <c r="N1878" s="206" t="s">
        <v>45</v>
      </c>
      <c r="O1878" s="68"/>
      <c r="P1878" s="207">
        <f>O1878*H1878</f>
        <v>0</v>
      </c>
      <c r="Q1878" s="207">
        <v>0</v>
      </c>
      <c r="R1878" s="207">
        <f>Q1878*H1878</f>
        <v>0</v>
      </c>
      <c r="S1878" s="207">
        <v>0</v>
      </c>
      <c r="T1878" s="208">
        <f>S1878*H1878</f>
        <v>0</v>
      </c>
      <c r="U1878" s="37"/>
      <c r="V1878" s="37"/>
      <c r="W1878" s="37"/>
      <c r="X1878" s="37"/>
      <c r="Y1878" s="37"/>
      <c r="Z1878" s="37"/>
      <c r="AA1878" s="37"/>
      <c r="AB1878" s="37"/>
      <c r="AC1878" s="37"/>
      <c r="AD1878" s="37"/>
      <c r="AE1878" s="37"/>
      <c r="AR1878" s="209" t="s">
        <v>259</v>
      </c>
      <c r="AT1878" s="209" t="s">
        <v>154</v>
      </c>
      <c r="AU1878" s="209" t="s">
        <v>83</v>
      </c>
      <c r="AY1878" s="19" t="s">
        <v>152</v>
      </c>
      <c r="BE1878" s="210">
        <f>IF(N1878="základní",J1878,0)</f>
        <v>0</v>
      </c>
      <c r="BF1878" s="210">
        <f>IF(N1878="snížená",J1878,0)</f>
        <v>0</v>
      </c>
      <c r="BG1878" s="210">
        <f>IF(N1878="zákl. přenesená",J1878,0)</f>
        <v>0</v>
      </c>
      <c r="BH1878" s="210">
        <f>IF(N1878="sníž. přenesená",J1878,0)</f>
        <v>0</v>
      </c>
      <c r="BI1878" s="210">
        <f>IF(N1878="nulová",J1878,0)</f>
        <v>0</v>
      </c>
      <c r="BJ1878" s="19" t="s">
        <v>81</v>
      </c>
      <c r="BK1878" s="210">
        <f>ROUND(I1878*H1878,2)</f>
        <v>0</v>
      </c>
      <c r="BL1878" s="19" t="s">
        <v>259</v>
      </c>
      <c r="BM1878" s="209" t="s">
        <v>2560</v>
      </c>
    </row>
    <row r="1879" spans="1:65" s="13" customFormat="1">
      <c r="B1879" s="211"/>
      <c r="C1879" s="212"/>
      <c r="D1879" s="213" t="s">
        <v>161</v>
      </c>
      <c r="E1879" s="214" t="s">
        <v>21</v>
      </c>
      <c r="F1879" s="215" t="s">
        <v>2561</v>
      </c>
      <c r="G1879" s="212"/>
      <c r="H1879" s="214" t="s">
        <v>21</v>
      </c>
      <c r="I1879" s="216"/>
      <c r="J1879" s="212"/>
      <c r="K1879" s="212"/>
      <c r="L1879" s="217"/>
      <c r="M1879" s="218"/>
      <c r="N1879" s="219"/>
      <c r="O1879" s="219"/>
      <c r="P1879" s="219"/>
      <c r="Q1879" s="219"/>
      <c r="R1879" s="219"/>
      <c r="S1879" s="219"/>
      <c r="T1879" s="220"/>
      <c r="AT1879" s="221" t="s">
        <v>161</v>
      </c>
      <c r="AU1879" s="221" t="s">
        <v>83</v>
      </c>
      <c r="AV1879" s="13" t="s">
        <v>81</v>
      </c>
      <c r="AW1879" s="13" t="s">
        <v>36</v>
      </c>
      <c r="AX1879" s="13" t="s">
        <v>74</v>
      </c>
      <c r="AY1879" s="221" t="s">
        <v>152</v>
      </c>
    </row>
    <row r="1880" spans="1:65" s="13" customFormat="1">
      <c r="B1880" s="211"/>
      <c r="C1880" s="212"/>
      <c r="D1880" s="213" t="s">
        <v>161</v>
      </c>
      <c r="E1880" s="214" t="s">
        <v>21</v>
      </c>
      <c r="F1880" s="215" t="s">
        <v>2562</v>
      </c>
      <c r="G1880" s="212"/>
      <c r="H1880" s="214" t="s">
        <v>21</v>
      </c>
      <c r="I1880" s="216"/>
      <c r="J1880" s="212"/>
      <c r="K1880" s="212"/>
      <c r="L1880" s="217"/>
      <c r="M1880" s="218"/>
      <c r="N1880" s="219"/>
      <c r="O1880" s="219"/>
      <c r="P1880" s="219"/>
      <c r="Q1880" s="219"/>
      <c r="R1880" s="219"/>
      <c r="S1880" s="219"/>
      <c r="T1880" s="220"/>
      <c r="AT1880" s="221" t="s">
        <v>161</v>
      </c>
      <c r="AU1880" s="221" t="s">
        <v>83</v>
      </c>
      <c r="AV1880" s="13" t="s">
        <v>81</v>
      </c>
      <c r="AW1880" s="13" t="s">
        <v>36</v>
      </c>
      <c r="AX1880" s="13" t="s">
        <v>74</v>
      </c>
      <c r="AY1880" s="221" t="s">
        <v>152</v>
      </c>
    </row>
    <row r="1881" spans="1:65" s="14" customFormat="1">
      <c r="B1881" s="222"/>
      <c r="C1881" s="223"/>
      <c r="D1881" s="213" t="s">
        <v>161</v>
      </c>
      <c r="E1881" s="224" t="s">
        <v>21</v>
      </c>
      <c r="F1881" s="225" t="s">
        <v>2563</v>
      </c>
      <c r="G1881" s="223"/>
      <c r="H1881" s="226">
        <v>4</v>
      </c>
      <c r="I1881" s="227"/>
      <c r="J1881" s="223"/>
      <c r="K1881" s="223"/>
      <c r="L1881" s="228"/>
      <c r="M1881" s="229"/>
      <c r="N1881" s="230"/>
      <c r="O1881" s="230"/>
      <c r="P1881" s="230"/>
      <c r="Q1881" s="230"/>
      <c r="R1881" s="230"/>
      <c r="S1881" s="230"/>
      <c r="T1881" s="231"/>
      <c r="AT1881" s="232" t="s">
        <v>161</v>
      </c>
      <c r="AU1881" s="232" t="s">
        <v>83</v>
      </c>
      <c r="AV1881" s="14" t="s">
        <v>83</v>
      </c>
      <c r="AW1881" s="14" t="s">
        <v>36</v>
      </c>
      <c r="AX1881" s="14" t="s">
        <v>81</v>
      </c>
      <c r="AY1881" s="232" t="s">
        <v>152</v>
      </c>
    </row>
    <row r="1882" spans="1:65" s="2" customFormat="1" ht="36" customHeight="1">
      <c r="A1882" s="37"/>
      <c r="B1882" s="38"/>
      <c r="C1882" s="244" t="s">
        <v>2564</v>
      </c>
      <c r="D1882" s="244" t="s">
        <v>365</v>
      </c>
      <c r="E1882" s="245" t="s">
        <v>2565</v>
      </c>
      <c r="F1882" s="246" t="s">
        <v>2566</v>
      </c>
      <c r="G1882" s="247" t="s">
        <v>212</v>
      </c>
      <c r="H1882" s="248">
        <v>4</v>
      </c>
      <c r="I1882" s="249"/>
      <c r="J1882" s="250">
        <f>ROUND(I1882*H1882,2)</f>
        <v>0</v>
      </c>
      <c r="K1882" s="246" t="s">
        <v>272</v>
      </c>
      <c r="L1882" s="251"/>
      <c r="M1882" s="252" t="s">
        <v>21</v>
      </c>
      <c r="N1882" s="253" t="s">
        <v>45</v>
      </c>
      <c r="O1882" s="68"/>
      <c r="P1882" s="207">
        <f>O1882*H1882</f>
        <v>0</v>
      </c>
      <c r="Q1882" s="207">
        <v>6.4000000000000005E-4</v>
      </c>
      <c r="R1882" s="207">
        <f>Q1882*H1882</f>
        <v>2.5600000000000002E-3</v>
      </c>
      <c r="S1882" s="207">
        <v>0</v>
      </c>
      <c r="T1882" s="208">
        <f>S1882*H1882</f>
        <v>0</v>
      </c>
      <c r="U1882" s="37"/>
      <c r="V1882" s="37"/>
      <c r="W1882" s="37"/>
      <c r="X1882" s="37"/>
      <c r="Y1882" s="37"/>
      <c r="Z1882" s="37"/>
      <c r="AA1882" s="37"/>
      <c r="AB1882" s="37"/>
      <c r="AC1882" s="37"/>
      <c r="AD1882" s="37"/>
      <c r="AE1882" s="37"/>
      <c r="AR1882" s="209" t="s">
        <v>353</v>
      </c>
      <c r="AT1882" s="209" t="s">
        <v>365</v>
      </c>
      <c r="AU1882" s="209" t="s">
        <v>83</v>
      </c>
      <c r="AY1882" s="19" t="s">
        <v>152</v>
      </c>
      <c r="BE1882" s="210">
        <f>IF(N1882="základní",J1882,0)</f>
        <v>0</v>
      </c>
      <c r="BF1882" s="210">
        <f>IF(N1882="snížená",J1882,0)</f>
        <v>0</v>
      </c>
      <c r="BG1882" s="210">
        <f>IF(N1882="zákl. přenesená",J1882,0)</f>
        <v>0</v>
      </c>
      <c r="BH1882" s="210">
        <f>IF(N1882="sníž. přenesená",J1882,0)</f>
        <v>0</v>
      </c>
      <c r="BI1882" s="210">
        <f>IF(N1882="nulová",J1882,0)</f>
        <v>0</v>
      </c>
      <c r="BJ1882" s="19" t="s">
        <v>81</v>
      </c>
      <c r="BK1882" s="210">
        <f>ROUND(I1882*H1882,2)</f>
        <v>0</v>
      </c>
      <c r="BL1882" s="19" t="s">
        <v>259</v>
      </c>
      <c r="BM1882" s="209" t="s">
        <v>2567</v>
      </c>
    </row>
    <row r="1883" spans="1:65" s="14" customFormat="1">
      <c r="B1883" s="222"/>
      <c r="C1883" s="223"/>
      <c r="D1883" s="213" t="s">
        <v>161</v>
      </c>
      <c r="E1883" s="224" t="s">
        <v>21</v>
      </c>
      <c r="F1883" s="225" t="s">
        <v>2568</v>
      </c>
      <c r="G1883" s="223"/>
      <c r="H1883" s="226">
        <v>4</v>
      </c>
      <c r="I1883" s="227"/>
      <c r="J1883" s="223"/>
      <c r="K1883" s="223"/>
      <c r="L1883" s="228"/>
      <c r="M1883" s="229"/>
      <c r="N1883" s="230"/>
      <c r="O1883" s="230"/>
      <c r="P1883" s="230"/>
      <c r="Q1883" s="230"/>
      <c r="R1883" s="230"/>
      <c r="S1883" s="230"/>
      <c r="T1883" s="231"/>
      <c r="AT1883" s="232" t="s">
        <v>161</v>
      </c>
      <c r="AU1883" s="232" t="s">
        <v>83</v>
      </c>
      <c r="AV1883" s="14" t="s">
        <v>83</v>
      </c>
      <c r="AW1883" s="14" t="s">
        <v>36</v>
      </c>
      <c r="AX1883" s="14" t="s">
        <v>81</v>
      </c>
      <c r="AY1883" s="232" t="s">
        <v>152</v>
      </c>
    </row>
    <row r="1884" spans="1:65" s="2" customFormat="1" ht="36" customHeight="1">
      <c r="A1884" s="37"/>
      <c r="B1884" s="38"/>
      <c r="C1884" s="198" t="s">
        <v>2569</v>
      </c>
      <c r="D1884" s="198" t="s">
        <v>154</v>
      </c>
      <c r="E1884" s="199" t="s">
        <v>2570</v>
      </c>
      <c r="F1884" s="200" t="s">
        <v>2571</v>
      </c>
      <c r="G1884" s="201" t="s">
        <v>1084</v>
      </c>
      <c r="H1884" s="265"/>
      <c r="I1884" s="203"/>
      <c r="J1884" s="204">
        <f>ROUND(I1884*H1884,2)</f>
        <v>0</v>
      </c>
      <c r="K1884" s="200" t="s">
        <v>158</v>
      </c>
      <c r="L1884" s="42"/>
      <c r="M1884" s="205" t="s">
        <v>21</v>
      </c>
      <c r="N1884" s="206" t="s">
        <v>45</v>
      </c>
      <c r="O1884" s="68"/>
      <c r="P1884" s="207">
        <f>O1884*H1884</f>
        <v>0</v>
      </c>
      <c r="Q1884" s="207">
        <v>0</v>
      </c>
      <c r="R1884" s="207">
        <f>Q1884*H1884</f>
        <v>0</v>
      </c>
      <c r="S1884" s="207">
        <v>0</v>
      </c>
      <c r="T1884" s="208">
        <f>S1884*H1884</f>
        <v>0</v>
      </c>
      <c r="U1884" s="37"/>
      <c r="V1884" s="37"/>
      <c r="W1884" s="37"/>
      <c r="X1884" s="37"/>
      <c r="Y1884" s="37"/>
      <c r="Z1884" s="37"/>
      <c r="AA1884" s="37"/>
      <c r="AB1884" s="37"/>
      <c r="AC1884" s="37"/>
      <c r="AD1884" s="37"/>
      <c r="AE1884" s="37"/>
      <c r="AR1884" s="209" t="s">
        <v>259</v>
      </c>
      <c r="AT1884" s="209" t="s">
        <v>154</v>
      </c>
      <c r="AU1884" s="209" t="s">
        <v>83</v>
      </c>
      <c r="AY1884" s="19" t="s">
        <v>152</v>
      </c>
      <c r="BE1884" s="210">
        <f>IF(N1884="základní",J1884,0)</f>
        <v>0</v>
      </c>
      <c r="BF1884" s="210">
        <f>IF(N1884="snížená",J1884,0)</f>
        <v>0</v>
      </c>
      <c r="BG1884" s="210">
        <f>IF(N1884="zákl. přenesená",J1884,0)</f>
        <v>0</v>
      </c>
      <c r="BH1884" s="210">
        <f>IF(N1884="sníž. přenesená",J1884,0)</f>
        <v>0</v>
      </c>
      <c r="BI1884" s="210">
        <f>IF(N1884="nulová",J1884,0)</f>
        <v>0</v>
      </c>
      <c r="BJ1884" s="19" t="s">
        <v>81</v>
      </c>
      <c r="BK1884" s="210">
        <f>ROUND(I1884*H1884,2)</f>
        <v>0</v>
      </c>
      <c r="BL1884" s="19" t="s">
        <v>259</v>
      </c>
      <c r="BM1884" s="209" t="s">
        <v>2572</v>
      </c>
    </row>
    <row r="1885" spans="1:65" s="12" customFormat="1" ht="22.9" customHeight="1">
      <c r="B1885" s="182"/>
      <c r="C1885" s="183"/>
      <c r="D1885" s="184" t="s">
        <v>73</v>
      </c>
      <c r="E1885" s="196" t="s">
        <v>2573</v>
      </c>
      <c r="F1885" s="196" t="s">
        <v>2574</v>
      </c>
      <c r="G1885" s="183"/>
      <c r="H1885" s="183"/>
      <c r="I1885" s="186"/>
      <c r="J1885" s="197">
        <f>BK1885</f>
        <v>0</v>
      </c>
      <c r="K1885" s="183"/>
      <c r="L1885" s="188"/>
      <c r="M1885" s="189"/>
      <c r="N1885" s="190"/>
      <c r="O1885" s="190"/>
      <c r="P1885" s="191">
        <f>SUM(P1886:P1895)</f>
        <v>0</v>
      </c>
      <c r="Q1885" s="190"/>
      <c r="R1885" s="191">
        <f>SUM(R1886:R1895)</f>
        <v>0</v>
      </c>
      <c r="S1885" s="190"/>
      <c r="T1885" s="192">
        <f>SUM(T1886:T1895)</f>
        <v>0</v>
      </c>
      <c r="AR1885" s="193" t="s">
        <v>83</v>
      </c>
      <c r="AT1885" s="194" t="s">
        <v>73</v>
      </c>
      <c r="AU1885" s="194" t="s">
        <v>81</v>
      </c>
      <c r="AY1885" s="193" t="s">
        <v>152</v>
      </c>
      <c r="BK1885" s="195">
        <f>SUM(BK1886:BK1895)</f>
        <v>0</v>
      </c>
    </row>
    <row r="1886" spans="1:65" s="2" customFormat="1" ht="16.5" customHeight="1">
      <c r="A1886" s="37"/>
      <c r="B1886" s="38"/>
      <c r="C1886" s="198" t="s">
        <v>2575</v>
      </c>
      <c r="D1886" s="198" t="s">
        <v>154</v>
      </c>
      <c r="E1886" s="199" t="s">
        <v>2576</v>
      </c>
      <c r="F1886" s="200" t="s">
        <v>2577</v>
      </c>
      <c r="G1886" s="201" t="s">
        <v>1236</v>
      </c>
      <c r="H1886" s="202">
        <v>1</v>
      </c>
      <c r="I1886" s="203">
        <f>[4]Stavba!$I$21:$J$21</f>
        <v>0</v>
      </c>
      <c r="J1886" s="204">
        <f>ROUND(I1886*H1886,2)</f>
        <v>0</v>
      </c>
      <c r="K1886" s="200" t="s">
        <v>2578</v>
      </c>
      <c r="L1886" s="42"/>
      <c r="M1886" s="205" t="s">
        <v>21</v>
      </c>
      <c r="N1886" s="206" t="s">
        <v>45</v>
      </c>
      <c r="O1886" s="68"/>
      <c r="P1886" s="207">
        <f>O1886*H1886</f>
        <v>0</v>
      </c>
      <c r="Q1886" s="207">
        <v>0</v>
      </c>
      <c r="R1886" s="207">
        <f>Q1886*H1886</f>
        <v>0</v>
      </c>
      <c r="S1886" s="207">
        <v>0</v>
      </c>
      <c r="T1886" s="208">
        <f>S1886*H1886</f>
        <v>0</v>
      </c>
      <c r="U1886" s="37"/>
      <c r="V1886" s="37"/>
      <c r="W1886" s="37"/>
      <c r="X1886" s="37"/>
      <c r="Y1886" s="37"/>
      <c r="Z1886" s="37"/>
      <c r="AA1886" s="37"/>
      <c r="AB1886" s="37"/>
      <c r="AC1886" s="37"/>
      <c r="AD1886" s="37"/>
      <c r="AE1886" s="37"/>
      <c r="AR1886" s="209" t="s">
        <v>259</v>
      </c>
      <c r="AT1886" s="209" t="s">
        <v>154</v>
      </c>
      <c r="AU1886" s="209" t="s">
        <v>83</v>
      </c>
      <c r="AY1886" s="19" t="s">
        <v>152</v>
      </c>
      <c r="BE1886" s="210">
        <f>IF(N1886="základní",J1886,0)</f>
        <v>0</v>
      </c>
      <c r="BF1886" s="210">
        <f>IF(N1886="snížená",J1886,0)</f>
        <v>0</v>
      </c>
      <c r="BG1886" s="210">
        <f>IF(N1886="zákl. přenesená",J1886,0)</f>
        <v>0</v>
      </c>
      <c r="BH1886" s="210">
        <f>IF(N1886="sníž. přenesená",J1886,0)</f>
        <v>0</v>
      </c>
      <c r="BI1886" s="210">
        <f>IF(N1886="nulová",J1886,0)</f>
        <v>0</v>
      </c>
      <c r="BJ1886" s="19" t="s">
        <v>81</v>
      </c>
      <c r="BK1886" s="210">
        <f>ROUND(I1886*H1886,2)</f>
        <v>0</v>
      </c>
      <c r="BL1886" s="19" t="s">
        <v>259</v>
      </c>
      <c r="BM1886" s="209" t="s">
        <v>2579</v>
      </c>
    </row>
    <row r="1887" spans="1:65" s="14" customFormat="1">
      <c r="B1887" s="222"/>
      <c r="C1887" s="223"/>
      <c r="D1887" s="213" t="s">
        <v>161</v>
      </c>
      <c r="E1887" s="224" t="s">
        <v>21</v>
      </c>
      <c r="F1887" s="225" t="s">
        <v>2580</v>
      </c>
      <c r="G1887" s="223"/>
      <c r="H1887" s="226">
        <v>1</v>
      </c>
      <c r="I1887" s="227"/>
      <c r="J1887" s="223"/>
      <c r="K1887" s="223"/>
      <c r="L1887" s="228"/>
      <c r="M1887" s="229"/>
      <c r="N1887" s="230"/>
      <c r="O1887" s="230"/>
      <c r="P1887" s="230"/>
      <c r="Q1887" s="230"/>
      <c r="R1887" s="230"/>
      <c r="S1887" s="230"/>
      <c r="T1887" s="231"/>
      <c r="AT1887" s="232" t="s">
        <v>161</v>
      </c>
      <c r="AU1887" s="232" t="s">
        <v>83</v>
      </c>
      <c r="AV1887" s="14" t="s">
        <v>83</v>
      </c>
      <c r="AW1887" s="14" t="s">
        <v>36</v>
      </c>
      <c r="AX1887" s="14" t="s">
        <v>81</v>
      </c>
      <c r="AY1887" s="232" t="s">
        <v>152</v>
      </c>
    </row>
    <row r="1888" spans="1:65" s="2" customFormat="1" ht="16.5" customHeight="1">
      <c r="A1888" s="37"/>
      <c r="B1888" s="38"/>
      <c r="C1888" s="198" t="s">
        <v>2581</v>
      </c>
      <c r="D1888" s="198" t="s">
        <v>154</v>
      </c>
      <c r="E1888" s="199" t="s">
        <v>2582</v>
      </c>
      <c r="F1888" s="200" t="s">
        <v>2583</v>
      </c>
      <c r="G1888" s="201" t="s">
        <v>2584</v>
      </c>
      <c r="H1888" s="202">
        <v>32</v>
      </c>
      <c r="I1888" s="203"/>
      <c r="J1888" s="204">
        <f>ROUND(I1888*H1888,2)</f>
        <v>0</v>
      </c>
      <c r="K1888" s="200" t="s">
        <v>272</v>
      </c>
      <c r="L1888" s="42"/>
      <c r="M1888" s="205" t="s">
        <v>21</v>
      </c>
      <c r="N1888" s="206" t="s">
        <v>45</v>
      </c>
      <c r="O1888" s="68"/>
      <c r="P1888" s="207">
        <f>O1888*H1888</f>
        <v>0</v>
      </c>
      <c r="Q1888" s="207">
        <v>0</v>
      </c>
      <c r="R1888" s="207">
        <f>Q1888*H1888</f>
        <v>0</v>
      </c>
      <c r="S1888" s="207">
        <v>0</v>
      </c>
      <c r="T1888" s="208">
        <f>S1888*H1888</f>
        <v>0</v>
      </c>
      <c r="U1888" s="37"/>
      <c r="V1888" s="37"/>
      <c r="W1888" s="37"/>
      <c r="X1888" s="37"/>
      <c r="Y1888" s="37"/>
      <c r="Z1888" s="37"/>
      <c r="AA1888" s="37"/>
      <c r="AB1888" s="37"/>
      <c r="AC1888" s="37"/>
      <c r="AD1888" s="37"/>
      <c r="AE1888" s="37"/>
      <c r="AR1888" s="209" t="s">
        <v>259</v>
      </c>
      <c r="AT1888" s="209" t="s">
        <v>154</v>
      </c>
      <c r="AU1888" s="209" t="s">
        <v>83</v>
      </c>
      <c r="AY1888" s="19" t="s">
        <v>152</v>
      </c>
      <c r="BE1888" s="210">
        <f>IF(N1888="základní",J1888,0)</f>
        <v>0</v>
      </c>
      <c r="BF1888" s="210">
        <f>IF(N1888="snížená",J1888,0)</f>
        <v>0</v>
      </c>
      <c r="BG1888" s="210">
        <f>IF(N1888="zákl. přenesená",J1888,0)</f>
        <v>0</v>
      </c>
      <c r="BH1888" s="210">
        <f>IF(N1888="sníž. přenesená",J1888,0)</f>
        <v>0</v>
      </c>
      <c r="BI1888" s="210">
        <f>IF(N1888="nulová",J1888,0)</f>
        <v>0</v>
      </c>
      <c r="BJ1888" s="19" t="s">
        <v>81</v>
      </c>
      <c r="BK1888" s="210">
        <f>ROUND(I1888*H1888,2)</f>
        <v>0</v>
      </c>
      <c r="BL1888" s="19" t="s">
        <v>259</v>
      </c>
      <c r="BM1888" s="209" t="s">
        <v>2585</v>
      </c>
    </row>
    <row r="1889" spans="1:65" s="14" customFormat="1" ht="22.5">
      <c r="B1889" s="222"/>
      <c r="C1889" s="223"/>
      <c r="D1889" s="213" t="s">
        <v>161</v>
      </c>
      <c r="E1889" s="224" t="s">
        <v>21</v>
      </c>
      <c r="F1889" s="225" t="s">
        <v>2586</v>
      </c>
      <c r="G1889" s="223"/>
      <c r="H1889" s="226">
        <v>32</v>
      </c>
      <c r="I1889" s="227"/>
      <c r="J1889" s="223"/>
      <c r="K1889" s="223"/>
      <c r="L1889" s="228"/>
      <c r="M1889" s="229"/>
      <c r="N1889" s="230"/>
      <c r="O1889" s="230"/>
      <c r="P1889" s="230"/>
      <c r="Q1889" s="230"/>
      <c r="R1889" s="230"/>
      <c r="S1889" s="230"/>
      <c r="T1889" s="231"/>
      <c r="AT1889" s="232" t="s">
        <v>161</v>
      </c>
      <c r="AU1889" s="232" t="s">
        <v>83</v>
      </c>
      <c r="AV1889" s="14" t="s">
        <v>83</v>
      </c>
      <c r="AW1889" s="14" t="s">
        <v>36</v>
      </c>
      <c r="AX1889" s="14" t="s">
        <v>81</v>
      </c>
      <c r="AY1889" s="232" t="s">
        <v>152</v>
      </c>
    </row>
    <row r="1890" spans="1:65" s="2" customFormat="1" ht="16.5" customHeight="1">
      <c r="A1890" s="37"/>
      <c r="B1890" s="38"/>
      <c r="C1890" s="198" t="s">
        <v>2587</v>
      </c>
      <c r="D1890" s="198" t="s">
        <v>154</v>
      </c>
      <c r="E1890" s="199" t="s">
        <v>2588</v>
      </c>
      <c r="F1890" s="200" t="s">
        <v>2589</v>
      </c>
      <c r="G1890" s="201" t="s">
        <v>1236</v>
      </c>
      <c r="H1890" s="202">
        <v>1</v>
      </c>
      <c r="I1890" s="203">
        <f>[3]rozpočet_slabo!$G$9</f>
        <v>0</v>
      </c>
      <c r="J1890" s="204">
        <f>ROUND(I1890*H1890,2)</f>
        <v>0</v>
      </c>
      <c r="K1890" s="200" t="s">
        <v>2578</v>
      </c>
      <c r="L1890" s="42"/>
      <c r="M1890" s="205" t="s">
        <v>21</v>
      </c>
      <c r="N1890" s="206" t="s">
        <v>45</v>
      </c>
      <c r="O1890" s="68"/>
      <c r="P1890" s="207">
        <f>O1890*H1890</f>
        <v>0</v>
      </c>
      <c r="Q1890" s="207">
        <v>0</v>
      </c>
      <c r="R1890" s="207">
        <f>Q1890*H1890</f>
        <v>0</v>
      </c>
      <c r="S1890" s="207">
        <v>0</v>
      </c>
      <c r="T1890" s="208">
        <f>S1890*H1890</f>
        <v>0</v>
      </c>
      <c r="U1890" s="37"/>
      <c r="V1890" s="37"/>
      <c r="W1890" s="37"/>
      <c r="X1890" s="37"/>
      <c r="Y1890" s="37"/>
      <c r="Z1890" s="37"/>
      <c r="AA1890" s="37"/>
      <c r="AB1890" s="37"/>
      <c r="AC1890" s="37"/>
      <c r="AD1890" s="37"/>
      <c r="AE1890" s="37"/>
      <c r="AR1890" s="209" t="s">
        <v>259</v>
      </c>
      <c r="AT1890" s="209" t="s">
        <v>154</v>
      </c>
      <c r="AU1890" s="209" t="s">
        <v>83</v>
      </c>
      <c r="AY1890" s="19" t="s">
        <v>152</v>
      </c>
      <c r="BE1890" s="210">
        <f>IF(N1890="základní",J1890,0)</f>
        <v>0</v>
      </c>
      <c r="BF1890" s="210">
        <f>IF(N1890="snížená",J1890,0)</f>
        <v>0</v>
      </c>
      <c r="BG1890" s="210">
        <f>IF(N1890="zákl. přenesená",J1890,0)</f>
        <v>0</v>
      </c>
      <c r="BH1890" s="210">
        <f>IF(N1890="sníž. přenesená",J1890,0)</f>
        <v>0</v>
      </c>
      <c r="BI1890" s="210">
        <f>IF(N1890="nulová",J1890,0)</f>
        <v>0</v>
      </c>
      <c r="BJ1890" s="19" t="s">
        <v>81</v>
      </c>
      <c r="BK1890" s="210">
        <f>ROUND(I1890*H1890,2)</f>
        <v>0</v>
      </c>
      <c r="BL1890" s="19" t="s">
        <v>259</v>
      </c>
      <c r="BM1890" s="209" t="s">
        <v>2590</v>
      </c>
    </row>
    <row r="1891" spans="1:65" s="14" customFormat="1" ht="22.5">
      <c r="B1891" s="222"/>
      <c r="C1891" s="223"/>
      <c r="D1891" s="213" t="s">
        <v>161</v>
      </c>
      <c r="E1891" s="224" t="s">
        <v>21</v>
      </c>
      <c r="F1891" s="225" t="s">
        <v>2591</v>
      </c>
      <c r="G1891" s="223"/>
      <c r="H1891" s="226">
        <v>1</v>
      </c>
      <c r="I1891" s="227"/>
      <c r="J1891" s="223"/>
      <c r="K1891" s="223"/>
      <c r="L1891" s="228"/>
      <c r="M1891" s="229"/>
      <c r="N1891" s="230"/>
      <c r="O1891" s="230"/>
      <c r="P1891" s="230"/>
      <c r="Q1891" s="230"/>
      <c r="R1891" s="230"/>
      <c r="S1891" s="230"/>
      <c r="T1891" s="231"/>
      <c r="AT1891" s="232" t="s">
        <v>161</v>
      </c>
      <c r="AU1891" s="232" t="s">
        <v>83</v>
      </c>
      <c r="AV1891" s="14" t="s">
        <v>83</v>
      </c>
      <c r="AW1891" s="14" t="s">
        <v>36</v>
      </c>
      <c r="AX1891" s="14" t="s">
        <v>81</v>
      </c>
      <c r="AY1891" s="232" t="s">
        <v>152</v>
      </c>
    </row>
    <row r="1892" spans="1:65" s="2" customFormat="1" ht="16.5" customHeight="1">
      <c r="A1892" s="37"/>
      <c r="B1892" s="38"/>
      <c r="C1892" s="198" t="s">
        <v>2592</v>
      </c>
      <c r="D1892" s="198" t="s">
        <v>154</v>
      </c>
      <c r="E1892" s="199" t="s">
        <v>2593</v>
      </c>
      <c r="F1892" s="200" t="s">
        <v>2594</v>
      </c>
      <c r="G1892" s="201" t="s">
        <v>1236</v>
      </c>
      <c r="H1892" s="202">
        <v>1</v>
      </c>
      <c r="I1892" s="203">
        <f>[2]výkaz_výměr!$F$10</f>
        <v>0</v>
      </c>
      <c r="J1892" s="204">
        <f>ROUND(I1892*H1892,2)</f>
        <v>0</v>
      </c>
      <c r="K1892" s="200" t="s">
        <v>2578</v>
      </c>
      <c r="L1892" s="42"/>
      <c r="M1892" s="205" t="s">
        <v>21</v>
      </c>
      <c r="N1892" s="206" t="s">
        <v>45</v>
      </c>
      <c r="O1892" s="68"/>
      <c r="P1892" s="207">
        <f>O1892*H1892</f>
        <v>0</v>
      </c>
      <c r="Q1892" s="207">
        <v>0</v>
      </c>
      <c r="R1892" s="207">
        <f>Q1892*H1892</f>
        <v>0</v>
      </c>
      <c r="S1892" s="207">
        <v>0</v>
      </c>
      <c r="T1892" s="208">
        <f>S1892*H1892</f>
        <v>0</v>
      </c>
      <c r="U1892" s="37"/>
      <c r="V1892" s="37"/>
      <c r="W1892" s="37"/>
      <c r="X1892" s="37"/>
      <c r="Y1892" s="37"/>
      <c r="Z1892" s="37"/>
      <c r="AA1892" s="37"/>
      <c r="AB1892" s="37"/>
      <c r="AC1892" s="37"/>
      <c r="AD1892" s="37"/>
      <c r="AE1892" s="37"/>
      <c r="AR1892" s="209" t="s">
        <v>259</v>
      </c>
      <c r="AT1892" s="209" t="s">
        <v>154</v>
      </c>
      <c r="AU1892" s="209" t="s">
        <v>83</v>
      </c>
      <c r="AY1892" s="19" t="s">
        <v>152</v>
      </c>
      <c r="BE1892" s="210">
        <f>IF(N1892="základní",J1892,0)</f>
        <v>0</v>
      </c>
      <c r="BF1892" s="210">
        <f>IF(N1892="snížená",J1892,0)</f>
        <v>0</v>
      </c>
      <c r="BG1892" s="210">
        <f>IF(N1892="zákl. přenesená",J1892,0)</f>
        <v>0</v>
      </c>
      <c r="BH1892" s="210">
        <f>IF(N1892="sníž. přenesená",J1892,0)</f>
        <v>0</v>
      </c>
      <c r="BI1892" s="210">
        <f>IF(N1892="nulová",J1892,0)</f>
        <v>0</v>
      </c>
      <c r="BJ1892" s="19" t="s">
        <v>81</v>
      </c>
      <c r="BK1892" s="210">
        <f>ROUND(I1892*H1892,2)</f>
        <v>0</v>
      </c>
      <c r="BL1892" s="19" t="s">
        <v>259</v>
      </c>
      <c r="BM1892" s="209" t="s">
        <v>2595</v>
      </c>
    </row>
    <row r="1893" spans="1:65" s="14" customFormat="1" ht="22.5">
      <c r="B1893" s="222"/>
      <c r="C1893" s="223"/>
      <c r="D1893" s="213" t="s">
        <v>161</v>
      </c>
      <c r="E1893" s="224" t="s">
        <v>21</v>
      </c>
      <c r="F1893" s="225" t="s">
        <v>2596</v>
      </c>
      <c r="G1893" s="223"/>
      <c r="H1893" s="226">
        <v>1</v>
      </c>
      <c r="I1893" s="227"/>
      <c r="J1893" s="223"/>
      <c r="K1893" s="223"/>
      <c r="L1893" s="228"/>
      <c r="M1893" s="229"/>
      <c r="N1893" s="230"/>
      <c r="O1893" s="230"/>
      <c r="P1893" s="230"/>
      <c r="Q1893" s="230"/>
      <c r="R1893" s="230"/>
      <c r="S1893" s="230"/>
      <c r="T1893" s="231"/>
      <c r="AT1893" s="232" t="s">
        <v>161</v>
      </c>
      <c r="AU1893" s="232" t="s">
        <v>83</v>
      </c>
      <c r="AV1893" s="14" t="s">
        <v>83</v>
      </c>
      <c r="AW1893" s="14" t="s">
        <v>36</v>
      </c>
      <c r="AX1893" s="14" t="s">
        <v>81</v>
      </c>
      <c r="AY1893" s="232" t="s">
        <v>152</v>
      </c>
    </row>
    <row r="1894" spans="1:65" s="2" customFormat="1" ht="24" customHeight="1">
      <c r="A1894" s="37"/>
      <c r="B1894" s="38"/>
      <c r="C1894" s="198" t="s">
        <v>2597</v>
      </c>
      <c r="D1894" s="198" t="s">
        <v>154</v>
      </c>
      <c r="E1894" s="199" t="s">
        <v>2598</v>
      </c>
      <c r="F1894" s="200" t="s">
        <v>2599</v>
      </c>
      <c r="G1894" s="201" t="s">
        <v>1236</v>
      </c>
      <c r="H1894" s="202">
        <v>1</v>
      </c>
      <c r="I1894" s="203"/>
      <c r="J1894" s="204">
        <f>ROUND(I1894*H1894,2)</f>
        <v>0</v>
      </c>
      <c r="K1894" s="200" t="s">
        <v>272</v>
      </c>
      <c r="L1894" s="42"/>
      <c r="M1894" s="205" t="s">
        <v>21</v>
      </c>
      <c r="N1894" s="206" t="s">
        <v>45</v>
      </c>
      <c r="O1894" s="68"/>
      <c r="P1894" s="207">
        <f>O1894*H1894</f>
        <v>0</v>
      </c>
      <c r="Q1894" s="207">
        <v>0</v>
      </c>
      <c r="R1894" s="207">
        <f>Q1894*H1894</f>
        <v>0</v>
      </c>
      <c r="S1894" s="207">
        <v>0</v>
      </c>
      <c r="T1894" s="208">
        <f>S1894*H1894</f>
        <v>0</v>
      </c>
      <c r="U1894" s="37"/>
      <c r="V1894" s="37"/>
      <c r="W1894" s="37"/>
      <c r="X1894" s="37"/>
      <c r="Y1894" s="37"/>
      <c r="Z1894" s="37"/>
      <c r="AA1894" s="37"/>
      <c r="AB1894" s="37"/>
      <c r="AC1894" s="37"/>
      <c r="AD1894" s="37"/>
      <c r="AE1894" s="37"/>
      <c r="AR1894" s="209" t="s">
        <v>259</v>
      </c>
      <c r="AT1894" s="209" t="s">
        <v>154</v>
      </c>
      <c r="AU1894" s="209" t="s">
        <v>83</v>
      </c>
      <c r="AY1894" s="19" t="s">
        <v>152</v>
      </c>
      <c r="BE1894" s="210">
        <f>IF(N1894="základní",J1894,0)</f>
        <v>0</v>
      </c>
      <c r="BF1894" s="210">
        <f>IF(N1894="snížená",J1894,0)</f>
        <v>0</v>
      </c>
      <c r="BG1894" s="210">
        <f>IF(N1894="zákl. přenesená",J1894,0)</f>
        <v>0</v>
      </c>
      <c r="BH1894" s="210">
        <f>IF(N1894="sníž. přenesená",J1894,0)</f>
        <v>0</v>
      </c>
      <c r="BI1894" s="210">
        <f>IF(N1894="nulová",J1894,0)</f>
        <v>0</v>
      </c>
      <c r="BJ1894" s="19" t="s">
        <v>81</v>
      </c>
      <c r="BK1894" s="210">
        <f>ROUND(I1894*H1894,2)</f>
        <v>0</v>
      </c>
      <c r="BL1894" s="19" t="s">
        <v>259</v>
      </c>
      <c r="BM1894" s="209" t="s">
        <v>2600</v>
      </c>
    </row>
    <row r="1895" spans="1:65" s="14" customFormat="1" ht="33.75">
      <c r="B1895" s="222"/>
      <c r="C1895" s="223"/>
      <c r="D1895" s="213" t="s">
        <v>161</v>
      </c>
      <c r="E1895" s="224" t="s">
        <v>21</v>
      </c>
      <c r="F1895" s="225" t="s">
        <v>2601</v>
      </c>
      <c r="G1895" s="223"/>
      <c r="H1895" s="226">
        <v>1</v>
      </c>
      <c r="I1895" s="227"/>
      <c r="J1895" s="223"/>
      <c r="K1895" s="223"/>
      <c r="L1895" s="228"/>
      <c r="M1895" s="266"/>
      <c r="N1895" s="267"/>
      <c r="O1895" s="267"/>
      <c r="P1895" s="267"/>
      <c r="Q1895" s="267"/>
      <c r="R1895" s="267"/>
      <c r="S1895" s="267"/>
      <c r="T1895" s="268"/>
      <c r="AT1895" s="232" t="s">
        <v>161</v>
      </c>
      <c r="AU1895" s="232" t="s">
        <v>83</v>
      </c>
      <c r="AV1895" s="14" t="s">
        <v>83</v>
      </c>
      <c r="AW1895" s="14" t="s">
        <v>36</v>
      </c>
      <c r="AX1895" s="14" t="s">
        <v>81</v>
      </c>
      <c r="AY1895" s="232" t="s">
        <v>152</v>
      </c>
    </row>
    <row r="1896" spans="1:65" s="2" customFormat="1" ht="6.95" customHeight="1">
      <c r="A1896" s="37"/>
      <c r="B1896" s="51"/>
      <c r="C1896" s="52"/>
      <c r="D1896" s="52"/>
      <c r="E1896" s="52"/>
      <c r="F1896" s="52"/>
      <c r="G1896" s="52"/>
      <c r="H1896" s="52"/>
      <c r="I1896" s="148"/>
      <c r="J1896" s="52"/>
      <c r="K1896" s="52"/>
      <c r="L1896" s="42"/>
      <c r="M1896" s="37"/>
      <c r="O1896" s="37"/>
      <c r="P1896" s="37"/>
      <c r="Q1896" s="37"/>
      <c r="R1896" s="37"/>
      <c r="S1896" s="37"/>
      <c r="T1896" s="37"/>
      <c r="U1896" s="37"/>
      <c r="V1896" s="37"/>
      <c r="W1896" s="37"/>
      <c r="X1896" s="37"/>
      <c r="Y1896" s="37"/>
      <c r="Z1896" s="37"/>
      <c r="AA1896" s="37"/>
      <c r="AB1896" s="37"/>
      <c r="AC1896" s="37"/>
      <c r="AD1896" s="37"/>
      <c r="AE1896" s="37"/>
    </row>
  </sheetData>
  <sheetProtection algorithmName="SHA-512" hashValue="viCLU90qz9ZGkwwmm3jLUZs7XGO+0mx2dL8sT0SA3F3aPry8gRoOGtPk4flnaMR7wmJZEHQhGorhd91xp8qzjQ==" saltValue="nIzz4Yjs3ny3vMcmcYdxvxBmE0K4Hz2BrEqmqDs4PhMCGzrwMOceQvdS1FZ7x8xwBL00gZigKTnhxkDhGT9y2w==" spinCount="100000" sheet="1" objects="1" scenarios="1" formatColumns="0" formatRows="0" autoFilter="0"/>
  <autoFilter ref="C109:K1895"/>
  <mergeCells count="9">
    <mergeCell ref="E50:H50"/>
    <mergeCell ref="E100:H100"/>
    <mergeCell ref="E102:H10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2"/>
      <c r="L2" s="397"/>
      <c r="M2" s="397"/>
      <c r="N2" s="397"/>
      <c r="O2" s="397"/>
      <c r="P2" s="397"/>
      <c r="Q2" s="397"/>
      <c r="R2" s="397"/>
      <c r="S2" s="397"/>
      <c r="T2" s="397"/>
      <c r="U2" s="397"/>
      <c r="V2" s="397"/>
      <c r="AT2" s="19" t="s">
        <v>89</v>
      </c>
    </row>
    <row r="3" spans="1:46" s="1" customFormat="1" ht="6.95" customHeight="1">
      <c r="B3" s="113"/>
      <c r="C3" s="114"/>
      <c r="D3" s="114"/>
      <c r="E3" s="114"/>
      <c r="F3" s="114"/>
      <c r="G3" s="114"/>
      <c r="H3" s="114"/>
      <c r="I3" s="115"/>
      <c r="J3" s="114"/>
      <c r="K3" s="114"/>
      <c r="L3" s="22"/>
      <c r="AT3" s="19" t="s">
        <v>83</v>
      </c>
    </row>
    <row r="4" spans="1:46" s="1" customFormat="1" ht="24.95" customHeight="1">
      <c r="B4" s="22"/>
      <c r="D4" s="116" t="s">
        <v>99</v>
      </c>
      <c r="I4" s="112"/>
      <c r="L4" s="22"/>
      <c r="M4" s="117" t="s">
        <v>10</v>
      </c>
      <c r="AT4" s="19" t="s">
        <v>4</v>
      </c>
    </row>
    <row r="5" spans="1:46" s="1" customFormat="1" ht="6.95" customHeight="1">
      <c r="B5" s="22"/>
      <c r="I5" s="112"/>
      <c r="L5" s="22"/>
    </row>
    <row r="6" spans="1:46" s="1" customFormat="1" ht="12" customHeight="1">
      <c r="B6" s="22"/>
      <c r="D6" s="118" t="s">
        <v>16</v>
      </c>
      <c r="I6" s="112"/>
      <c r="L6" s="22"/>
    </row>
    <row r="7" spans="1:46" s="1" customFormat="1" ht="16.5" customHeight="1">
      <c r="B7" s="22"/>
      <c r="E7" s="413" t="str">
        <f>'Rekapitulace stavby'!K6</f>
        <v>Vlaštovičky HASIČSKÁ ZBROJNICE</v>
      </c>
      <c r="F7" s="414"/>
      <c r="G7" s="414"/>
      <c r="H7" s="414"/>
      <c r="I7" s="112"/>
      <c r="L7" s="22"/>
    </row>
    <row r="8" spans="1:46" s="1" customFormat="1" ht="12" customHeight="1">
      <c r="B8" s="22"/>
      <c r="D8" s="118" t="s">
        <v>100</v>
      </c>
      <c r="I8" s="112"/>
      <c r="L8" s="22"/>
    </row>
    <row r="9" spans="1:46" s="2" customFormat="1" ht="16.5" customHeight="1">
      <c r="A9" s="37"/>
      <c r="B9" s="42"/>
      <c r="C9" s="37"/>
      <c r="D9" s="37"/>
      <c r="E9" s="413" t="s">
        <v>101</v>
      </c>
      <c r="F9" s="416"/>
      <c r="G9" s="416"/>
      <c r="H9" s="416"/>
      <c r="I9" s="119"/>
      <c r="J9" s="37"/>
      <c r="K9" s="37"/>
      <c r="L9" s="120"/>
      <c r="S9" s="37"/>
      <c r="T9" s="37"/>
      <c r="U9" s="37"/>
      <c r="V9" s="37"/>
      <c r="W9" s="37"/>
      <c r="X9" s="37"/>
      <c r="Y9" s="37"/>
      <c r="Z9" s="37"/>
      <c r="AA9" s="37"/>
      <c r="AB9" s="37"/>
      <c r="AC9" s="37"/>
      <c r="AD9" s="37"/>
      <c r="AE9" s="37"/>
    </row>
    <row r="10" spans="1:46" s="2" customFormat="1" ht="12" customHeight="1">
      <c r="A10" s="37"/>
      <c r="B10" s="42"/>
      <c r="C10" s="37"/>
      <c r="D10" s="118" t="s">
        <v>2602</v>
      </c>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6.5" customHeight="1">
      <c r="A11" s="37"/>
      <c r="B11" s="42"/>
      <c r="C11" s="37"/>
      <c r="D11" s="37"/>
      <c r="E11" s="415" t="s">
        <v>2603</v>
      </c>
      <c r="F11" s="416"/>
      <c r="G11" s="416"/>
      <c r="H11" s="416"/>
      <c r="I11" s="119"/>
      <c r="J11" s="37"/>
      <c r="K11" s="37"/>
      <c r="L11" s="120"/>
      <c r="S11" s="37"/>
      <c r="T11" s="37"/>
      <c r="U11" s="37"/>
      <c r="V11" s="37"/>
      <c r="W11" s="37"/>
      <c r="X11" s="37"/>
      <c r="Y11" s="37"/>
      <c r="Z11" s="37"/>
      <c r="AA11" s="37"/>
      <c r="AB11" s="37"/>
      <c r="AC11" s="37"/>
      <c r="AD11" s="37"/>
      <c r="AE11" s="37"/>
    </row>
    <row r="12" spans="1:46" s="2" customFormat="1">
      <c r="A12" s="37"/>
      <c r="B12" s="42"/>
      <c r="C12" s="37"/>
      <c r="D12" s="37"/>
      <c r="E12" s="37"/>
      <c r="F12" s="37"/>
      <c r="G12" s="37"/>
      <c r="H12" s="37"/>
      <c r="I12" s="119"/>
      <c r="J12" s="37"/>
      <c r="K12" s="37"/>
      <c r="L12" s="120"/>
      <c r="S12" s="37"/>
      <c r="T12" s="37"/>
      <c r="U12" s="37"/>
      <c r="V12" s="37"/>
      <c r="W12" s="37"/>
      <c r="X12" s="37"/>
      <c r="Y12" s="37"/>
      <c r="Z12" s="37"/>
      <c r="AA12" s="37"/>
      <c r="AB12" s="37"/>
      <c r="AC12" s="37"/>
      <c r="AD12" s="37"/>
      <c r="AE12" s="37"/>
    </row>
    <row r="13" spans="1:46" s="2" customFormat="1" ht="12" customHeight="1">
      <c r="A13" s="37"/>
      <c r="B13" s="42"/>
      <c r="C13" s="37"/>
      <c r="D13" s="118" t="s">
        <v>18</v>
      </c>
      <c r="E13" s="37"/>
      <c r="F13" s="107" t="s">
        <v>19</v>
      </c>
      <c r="G13" s="37"/>
      <c r="H13" s="37"/>
      <c r="I13" s="121" t="s">
        <v>20</v>
      </c>
      <c r="J13" s="107" t="s">
        <v>21</v>
      </c>
      <c r="K13" s="37"/>
      <c r="L13" s="120"/>
      <c r="S13" s="37"/>
      <c r="T13" s="37"/>
      <c r="U13" s="37"/>
      <c r="V13" s="37"/>
      <c r="W13" s="37"/>
      <c r="X13" s="37"/>
      <c r="Y13" s="37"/>
      <c r="Z13" s="37"/>
      <c r="AA13" s="37"/>
      <c r="AB13" s="37"/>
      <c r="AC13" s="37"/>
      <c r="AD13" s="37"/>
      <c r="AE13" s="37"/>
    </row>
    <row r="14" spans="1:46" s="2" customFormat="1" ht="12" customHeight="1">
      <c r="A14" s="37"/>
      <c r="B14" s="42"/>
      <c r="C14" s="37"/>
      <c r="D14" s="118" t="s">
        <v>22</v>
      </c>
      <c r="E14" s="37"/>
      <c r="F14" s="107" t="s">
        <v>23</v>
      </c>
      <c r="G14" s="37"/>
      <c r="H14" s="37"/>
      <c r="I14" s="121" t="s">
        <v>24</v>
      </c>
      <c r="J14" s="122" t="str">
        <f>'Rekapitulace stavby'!AN8</f>
        <v>15.4.2019</v>
      </c>
      <c r="K14" s="37"/>
      <c r="L14" s="120"/>
      <c r="S14" s="37"/>
      <c r="T14" s="37"/>
      <c r="U14" s="37"/>
      <c r="V14" s="37"/>
      <c r="W14" s="37"/>
      <c r="X14" s="37"/>
      <c r="Y14" s="37"/>
      <c r="Z14" s="37"/>
      <c r="AA14" s="37"/>
      <c r="AB14" s="37"/>
      <c r="AC14" s="37"/>
      <c r="AD14" s="37"/>
      <c r="AE14" s="37"/>
    </row>
    <row r="15" spans="1:46" s="2" customFormat="1" ht="21.75" customHeight="1">
      <c r="A15" s="37"/>
      <c r="B15" s="42"/>
      <c r="C15" s="37"/>
      <c r="D15" s="123" t="s">
        <v>26</v>
      </c>
      <c r="E15" s="37"/>
      <c r="F15" s="124" t="s">
        <v>2604</v>
      </c>
      <c r="G15" s="37"/>
      <c r="H15" s="37"/>
      <c r="I15" s="119"/>
      <c r="J15" s="37"/>
      <c r="K15" s="37"/>
      <c r="L15" s="120"/>
      <c r="S15" s="37"/>
      <c r="T15" s="37"/>
      <c r="U15" s="37"/>
      <c r="V15" s="37"/>
      <c r="W15" s="37"/>
      <c r="X15" s="37"/>
      <c r="Y15" s="37"/>
      <c r="Z15" s="37"/>
      <c r="AA15" s="37"/>
      <c r="AB15" s="37"/>
      <c r="AC15" s="37"/>
      <c r="AD15" s="37"/>
      <c r="AE15" s="37"/>
    </row>
    <row r="16" spans="1:46" s="2" customFormat="1" ht="12" customHeight="1">
      <c r="A16" s="37"/>
      <c r="B16" s="42"/>
      <c r="C16" s="37"/>
      <c r="D16" s="118" t="s">
        <v>28</v>
      </c>
      <c r="E16" s="37"/>
      <c r="F16" s="37"/>
      <c r="G16" s="37"/>
      <c r="H16" s="37"/>
      <c r="I16" s="121" t="s">
        <v>29</v>
      </c>
      <c r="J16" s="107" t="s">
        <v>21</v>
      </c>
      <c r="K16" s="37"/>
      <c r="L16" s="120"/>
      <c r="S16" s="37"/>
      <c r="T16" s="37"/>
      <c r="U16" s="37"/>
      <c r="V16" s="37"/>
      <c r="W16" s="37"/>
      <c r="X16" s="37"/>
      <c r="Y16" s="37"/>
      <c r="Z16" s="37"/>
      <c r="AA16" s="37"/>
      <c r="AB16" s="37"/>
      <c r="AC16" s="37"/>
      <c r="AD16" s="37"/>
      <c r="AE16" s="37"/>
    </row>
    <row r="17" spans="1:31" s="2" customFormat="1" ht="18" customHeight="1">
      <c r="A17" s="37"/>
      <c r="B17" s="42"/>
      <c r="C17" s="37"/>
      <c r="D17" s="37"/>
      <c r="E17" s="107" t="s">
        <v>30</v>
      </c>
      <c r="F17" s="37"/>
      <c r="G17" s="37"/>
      <c r="H17" s="37"/>
      <c r="I17" s="121" t="s">
        <v>31</v>
      </c>
      <c r="J17" s="107" t="s">
        <v>21</v>
      </c>
      <c r="K17" s="37"/>
      <c r="L17" s="120"/>
      <c r="S17" s="37"/>
      <c r="T17" s="37"/>
      <c r="U17" s="37"/>
      <c r="V17" s="37"/>
      <c r="W17" s="37"/>
      <c r="X17" s="37"/>
      <c r="Y17" s="37"/>
      <c r="Z17" s="37"/>
      <c r="AA17" s="37"/>
      <c r="AB17" s="37"/>
      <c r="AC17" s="37"/>
      <c r="AD17" s="37"/>
      <c r="AE17" s="37"/>
    </row>
    <row r="18" spans="1:31" s="2" customFormat="1" ht="6.95" customHeight="1">
      <c r="A18" s="37"/>
      <c r="B18" s="42"/>
      <c r="C18" s="37"/>
      <c r="D18" s="37"/>
      <c r="E18" s="37"/>
      <c r="F18" s="37"/>
      <c r="G18" s="37"/>
      <c r="H18" s="37"/>
      <c r="I18" s="119"/>
      <c r="J18" s="37"/>
      <c r="K18" s="37"/>
      <c r="L18" s="120"/>
      <c r="S18" s="37"/>
      <c r="T18" s="37"/>
      <c r="U18" s="37"/>
      <c r="V18" s="37"/>
      <c r="W18" s="37"/>
      <c r="X18" s="37"/>
      <c r="Y18" s="37"/>
      <c r="Z18" s="37"/>
      <c r="AA18" s="37"/>
      <c r="AB18" s="37"/>
      <c r="AC18" s="37"/>
      <c r="AD18" s="37"/>
      <c r="AE18" s="37"/>
    </row>
    <row r="19" spans="1:31" s="2" customFormat="1" ht="12" customHeight="1">
      <c r="A19" s="37"/>
      <c r="B19" s="42"/>
      <c r="C19" s="37"/>
      <c r="D19" s="118" t="s">
        <v>32</v>
      </c>
      <c r="E19" s="37"/>
      <c r="F19" s="37"/>
      <c r="G19" s="37"/>
      <c r="H19" s="37"/>
      <c r="I19" s="121" t="s">
        <v>29</v>
      </c>
      <c r="J19" s="32" t="str">
        <f>'Rekapitulace stavby'!AN13</f>
        <v>Vyplň údaj</v>
      </c>
      <c r="K19" s="37"/>
      <c r="L19" s="120"/>
      <c r="S19" s="37"/>
      <c r="T19" s="37"/>
      <c r="U19" s="37"/>
      <c r="V19" s="37"/>
      <c r="W19" s="37"/>
      <c r="X19" s="37"/>
      <c r="Y19" s="37"/>
      <c r="Z19" s="37"/>
      <c r="AA19" s="37"/>
      <c r="AB19" s="37"/>
      <c r="AC19" s="37"/>
      <c r="AD19" s="37"/>
      <c r="AE19" s="37"/>
    </row>
    <row r="20" spans="1:31" s="2" customFormat="1" ht="18" customHeight="1">
      <c r="A20" s="37"/>
      <c r="B20" s="42"/>
      <c r="C20" s="37"/>
      <c r="D20" s="37"/>
      <c r="E20" s="417" t="str">
        <f>'Rekapitulace stavby'!E14</f>
        <v>Vyplň údaj</v>
      </c>
      <c r="F20" s="418"/>
      <c r="G20" s="418"/>
      <c r="H20" s="418"/>
      <c r="I20" s="121" t="s">
        <v>31</v>
      </c>
      <c r="J20" s="32" t="str">
        <f>'Rekapitulace stavby'!AN14</f>
        <v>Vyplň údaj</v>
      </c>
      <c r="K20" s="37"/>
      <c r="L20" s="120"/>
      <c r="S20" s="37"/>
      <c r="T20" s="37"/>
      <c r="U20" s="37"/>
      <c r="V20" s="37"/>
      <c r="W20" s="37"/>
      <c r="X20" s="37"/>
      <c r="Y20" s="37"/>
      <c r="Z20" s="37"/>
      <c r="AA20" s="37"/>
      <c r="AB20" s="37"/>
      <c r="AC20" s="37"/>
      <c r="AD20" s="37"/>
      <c r="AE20" s="37"/>
    </row>
    <row r="21" spans="1:31" s="2" customFormat="1" ht="6.95" customHeight="1">
      <c r="A21" s="37"/>
      <c r="B21" s="42"/>
      <c r="C21" s="37"/>
      <c r="D21" s="37"/>
      <c r="E21" s="37"/>
      <c r="F21" s="37"/>
      <c r="G21" s="37"/>
      <c r="H21" s="37"/>
      <c r="I21" s="119"/>
      <c r="J21" s="37"/>
      <c r="K21" s="37"/>
      <c r="L21" s="120"/>
      <c r="S21" s="37"/>
      <c r="T21" s="37"/>
      <c r="U21" s="37"/>
      <c r="V21" s="37"/>
      <c r="W21" s="37"/>
      <c r="X21" s="37"/>
      <c r="Y21" s="37"/>
      <c r="Z21" s="37"/>
      <c r="AA21" s="37"/>
      <c r="AB21" s="37"/>
      <c r="AC21" s="37"/>
      <c r="AD21" s="37"/>
      <c r="AE21" s="37"/>
    </row>
    <row r="22" spans="1:31" s="2" customFormat="1" ht="12" customHeight="1">
      <c r="A22" s="37"/>
      <c r="B22" s="42"/>
      <c r="C22" s="37"/>
      <c r="D22" s="118" t="s">
        <v>34</v>
      </c>
      <c r="E22" s="37"/>
      <c r="F22" s="37"/>
      <c r="G22" s="37"/>
      <c r="H22" s="37"/>
      <c r="I22" s="121" t="s">
        <v>29</v>
      </c>
      <c r="J22" s="107" t="s">
        <v>21</v>
      </c>
      <c r="K22" s="37"/>
      <c r="L22" s="120"/>
      <c r="S22" s="37"/>
      <c r="T22" s="37"/>
      <c r="U22" s="37"/>
      <c r="V22" s="37"/>
      <c r="W22" s="37"/>
      <c r="X22" s="37"/>
      <c r="Y22" s="37"/>
      <c r="Z22" s="37"/>
      <c r="AA22" s="37"/>
      <c r="AB22" s="37"/>
      <c r="AC22" s="37"/>
      <c r="AD22" s="37"/>
      <c r="AE22" s="37"/>
    </row>
    <row r="23" spans="1:31" s="2" customFormat="1" ht="18" customHeight="1">
      <c r="A23" s="37"/>
      <c r="B23" s="42"/>
      <c r="C23" s="37"/>
      <c r="D23" s="37"/>
      <c r="E23" s="107" t="s">
        <v>35</v>
      </c>
      <c r="F23" s="37"/>
      <c r="G23" s="37"/>
      <c r="H23" s="37"/>
      <c r="I23" s="121" t="s">
        <v>31</v>
      </c>
      <c r="J23" s="107" t="s">
        <v>21</v>
      </c>
      <c r="K23" s="37"/>
      <c r="L23" s="120"/>
      <c r="S23" s="37"/>
      <c r="T23" s="37"/>
      <c r="U23" s="37"/>
      <c r="V23" s="37"/>
      <c r="W23" s="37"/>
      <c r="X23" s="37"/>
      <c r="Y23" s="37"/>
      <c r="Z23" s="37"/>
      <c r="AA23" s="37"/>
      <c r="AB23" s="37"/>
      <c r="AC23" s="37"/>
      <c r="AD23" s="37"/>
      <c r="AE23" s="37"/>
    </row>
    <row r="24" spans="1:31" s="2" customFormat="1" ht="6.95" customHeight="1">
      <c r="A24" s="37"/>
      <c r="B24" s="42"/>
      <c r="C24" s="37"/>
      <c r="D24" s="37"/>
      <c r="E24" s="37"/>
      <c r="F24" s="37"/>
      <c r="G24" s="37"/>
      <c r="H24" s="37"/>
      <c r="I24" s="119"/>
      <c r="J24" s="37"/>
      <c r="K24" s="37"/>
      <c r="L24" s="120"/>
      <c r="S24" s="37"/>
      <c r="T24" s="37"/>
      <c r="U24" s="37"/>
      <c r="V24" s="37"/>
      <c r="W24" s="37"/>
      <c r="X24" s="37"/>
      <c r="Y24" s="37"/>
      <c r="Z24" s="37"/>
      <c r="AA24" s="37"/>
      <c r="AB24" s="37"/>
      <c r="AC24" s="37"/>
      <c r="AD24" s="37"/>
      <c r="AE24" s="37"/>
    </row>
    <row r="25" spans="1:31" s="2" customFormat="1" ht="12" customHeight="1">
      <c r="A25" s="37"/>
      <c r="B25" s="42"/>
      <c r="C25" s="37"/>
      <c r="D25" s="118" t="s">
        <v>37</v>
      </c>
      <c r="E25" s="37"/>
      <c r="F25" s="37"/>
      <c r="G25" s="37"/>
      <c r="H25" s="37"/>
      <c r="I25" s="121" t="s">
        <v>29</v>
      </c>
      <c r="J25" s="107" t="s">
        <v>21</v>
      </c>
      <c r="K25" s="37"/>
      <c r="L25" s="120"/>
      <c r="S25" s="37"/>
      <c r="T25" s="37"/>
      <c r="U25" s="37"/>
      <c r="V25" s="37"/>
      <c r="W25" s="37"/>
      <c r="X25" s="37"/>
      <c r="Y25" s="37"/>
      <c r="Z25" s="37"/>
      <c r="AA25" s="37"/>
      <c r="AB25" s="37"/>
      <c r="AC25" s="37"/>
      <c r="AD25" s="37"/>
      <c r="AE25" s="37"/>
    </row>
    <row r="26" spans="1:31" s="2" customFormat="1" ht="18" customHeight="1">
      <c r="A26" s="37"/>
      <c r="B26" s="42"/>
      <c r="C26" s="37"/>
      <c r="D26" s="37"/>
      <c r="E26" s="107" t="s">
        <v>35</v>
      </c>
      <c r="F26" s="37"/>
      <c r="G26" s="37"/>
      <c r="H26" s="37"/>
      <c r="I26" s="121" t="s">
        <v>31</v>
      </c>
      <c r="J26" s="107" t="s">
        <v>21</v>
      </c>
      <c r="K26" s="37"/>
      <c r="L26" s="120"/>
      <c r="S26" s="37"/>
      <c r="T26" s="37"/>
      <c r="U26" s="37"/>
      <c r="V26" s="37"/>
      <c r="W26" s="37"/>
      <c r="X26" s="37"/>
      <c r="Y26" s="37"/>
      <c r="Z26" s="37"/>
      <c r="AA26" s="37"/>
      <c r="AB26" s="37"/>
      <c r="AC26" s="37"/>
      <c r="AD26" s="37"/>
      <c r="AE26" s="37"/>
    </row>
    <row r="27" spans="1:31" s="2" customFormat="1" ht="6.95" customHeight="1">
      <c r="A27" s="37"/>
      <c r="B27" s="42"/>
      <c r="C27" s="37"/>
      <c r="D27" s="37"/>
      <c r="E27" s="37"/>
      <c r="F27" s="37"/>
      <c r="G27" s="37"/>
      <c r="H27" s="37"/>
      <c r="I27" s="119"/>
      <c r="J27" s="37"/>
      <c r="K27" s="37"/>
      <c r="L27" s="120"/>
      <c r="S27" s="37"/>
      <c r="T27" s="37"/>
      <c r="U27" s="37"/>
      <c r="V27" s="37"/>
      <c r="W27" s="37"/>
      <c r="X27" s="37"/>
      <c r="Y27" s="37"/>
      <c r="Z27" s="37"/>
      <c r="AA27" s="37"/>
      <c r="AB27" s="37"/>
      <c r="AC27" s="37"/>
      <c r="AD27" s="37"/>
      <c r="AE27" s="37"/>
    </row>
    <row r="28" spans="1:31" s="2" customFormat="1" ht="12" customHeight="1">
      <c r="A28" s="37"/>
      <c r="B28" s="42"/>
      <c r="C28" s="37"/>
      <c r="D28" s="118" t="s">
        <v>38</v>
      </c>
      <c r="E28" s="37"/>
      <c r="F28" s="37"/>
      <c r="G28" s="37"/>
      <c r="H28" s="37"/>
      <c r="I28" s="119"/>
      <c r="J28" s="37"/>
      <c r="K28" s="37"/>
      <c r="L28" s="120"/>
      <c r="S28" s="37"/>
      <c r="T28" s="37"/>
      <c r="U28" s="37"/>
      <c r="V28" s="37"/>
      <c r="W28" s="37"/>
      <c r="X28" s="37"/>
      <c r="Y28" s="37"/>
      <c r="Z28" s="37"/>
      <c r="AA28" s="37"/>
      <c r="AB28" s="37"/>
      <c r="AC28" s="37"/>
      <c r="AD28" s="37"/>
      <c r="AE28" s="37"/>
    </row>
    <row r="29" spans="1:31" s="8" customFormat="1" ht="16.5" customHeight="1">
      <c r="A29" s="125"/>
      <c r="B29" s="126"/>
      <c r="C29" s="125"/>
      <c r="D29" s="125"/>
      <c r="E29" s="419" t="s">
        <v>21</v>
      </c>
      <c r="F29" s="419"/>
      <c r="G29" s="419"/>
      <c r="H29" s="419"/>
      <c r="I29" s="127"/>
      <c r="J29" s="125"/>
      <c r="K29" s="125"/>
      <c r="L29" s="128"/>
      <c r="S29" s="125"/>
      <c r="T29" s="125"/>
      <c r="U29" s="125"/>
      <c r="V29" s="125"/>
      <c r="W29" s="125"/>
      <c r="X29" s="125"/>
      <c r="Y29" s="125"/>
      <c r="Z29" s="125"/>
      <c r="AA29" s="125"/>
      <c r="AB29" s="125"/>
      <c r="AC29" s="125"/>
      <c r="AD29" s="125"/>
      <c r="AE29" s="125"/>
    </row>
    <row r="30" spans="1:31" s="2" customFormat="1" ht="6.95" customHeight="1">
      <c r="A30" s="37"/>
      <c r="B30" s="42"/>
      <c r="C30" s="37"/>
      <c r="D30" s="37"/>
      <c r="E30" s="37"/>
      <c r="F30" s="37"/>
      <c r="G30" s="37"/>
      <c r="H30" s="37"/>
      <c r="I30" s="119"/>
      <c r="J30" s="37"/>
      <c r="K30" s="37"/>
      <c r="L30" s="120"/>
      <c r="S30" s="37"/>
      <c r="T30" s="37"/>
      <c r="U30" s="37"/>
      <c r="V30" s="37"/>
      <c r="W30" s="37"/>
      <c r="X30" s="37"/>
      <c r="Y30" s="37"/>
      <c r="Z30" s="37"/>
      <c r="AA30" s="37"/>
      <c r="AB30" s="37"/>
      <c r="AC30" s="37"/>
      <c r="AD30" s="37"/>
      <c r="AE30" s="37"/>
    </row>
    <row r="31" spans="1:31" s="2" customFormat="1" ht="6.95" customHeight="1">
      <c r="A31" s="37"/>
      <c r="B31" s="42"/>
      <c r="C31" s="37"/>
      <c r="D31" s="129"/>
      <c r="E31" s="129"/>
      <c r="F31" s="129"/>
      <c r="G31" s="129"/>
      <c r="H31" s="129"/>
      <c r="I31" s="130"/>
      <c r="J31" s="129"/>
      <c r="K31" s="129"/>
      <c r="L31" s="120"/>
      <c r="S31" s="37"/>
      <c r="T31" s="37"/>
      <c r="U31" s="37"/>
      <c r="V31" s="37"/>
      <c r="W31" s="37"/>
      <c r="X31" s="37"/>
      <c r="Y31" s="37"/>
      <c r="Z31" s="37"/>
      <c r="AA31" s="37"/>
      <c r="AB31" s="37"/>
      <c r="AC31" s="37"/>
      <c r="AD31" s="37"/>
      <c r="AE31" s="37"/>
    </row>
    <row r="32" spans="1:31" s="2" customFormat="1" ht="25.35" customHeight="1">
      <c r="A32" s="37"/>
      <c r="B32" s="42"/>
      <c r="C32" s="37"/>
      <c r="D32" s="131" t="s">
        <v>40</v>
      </c>
      <c r="E32" s="37"/>
      <c r="F32" s="37"/>
      <c r="G32" s="37"/>
      <c r="H32" s="37"/>
      <c r="I32" s="119"/>
      <c r="J32" s="132">
        <f>ROUND(J93, 2)</f>
        <v>0</v>
      </c>
      <c r="K32" s="37"/>
      <c r="L32" s="120"/>
      <c r="S32" s="37"/>
      <c r="T32" s="37"/>
      <c r="U32" s="37"/>
      <c r="V32" s="37"/>
      <c r="W32" s="37"/>
      <c r="X32" s="37"/>
      <c r="Y32" s="37"/>
      <c r="Z32" s="37"/>
      <c r="AA32" s="37"/>
      <c r="AB32" s="37"/>
      <c r="AC32" s="37"/>
      <c r="AD32" s="37"/>
      <c r="AE32" s="37"/>
    </row>
    <row r="33" spans="1:31" s="2" customFormat="1" ht="6.95" customHeight="1">
      <c r="A33" s="37"/>
      <c r="B33" s="42"/>
      <c r="C33" s="37"/>
      <c r="D33" s="129"/>
      <c r="E33" s="129"/>
      <c r="F33" s="129"/>
      <c r="G33" s="129"/>
      <c r="H33" s="129"/>
      <c r="I33" s="130"/>
      <c r="J33" s="129"/>
      <c r="K33" s="129"/>
      <c r="L33" s="120"/>
      <c r="S33" s="37"/>
      <c r="T33" s="37"/>
      <c r="U33" s="37"/>
      <c r="V33" s="37"/>
      <c r="W33" s="37"/>
      <c r="X33" s="37"/>
      <c r="Y33" s="37"/>
      <c r="Z33" s="37"/>
      <c r="AA33" s="37"/>
      <c r="AB33" s="37"/>
      <c r="AC33" s="37"/>
      <c r="AD33" s="37"/>
      <c r="AE33" s="37"/>
    </row>
    <row r="34" spans="1:31" s="2" customFormat="1" ht="14.45" customHeight="1">
      <c r="A34" s="37"/>
      <c r="B34" s="42"/>
      <c r="C34" s="37"/>
      <c r="D34" s="37"/>
      <c r="E34" s="37"/>
      <c r="F34" s="133" t="s">
        <v>42</v>
      </c>
      <c r="G34" s="37"/>
      <c r="H34" s="37"/>
      <c r="I34" s="134" t="s">
        <v>41</v>
      </c>
      <c r="J34" s="133" t="s">
        <v>43</v>
      </c>
      <c r="K34" s="37"/>
      <c r="L34" s="120"/>
      <c r="S34" s="37"/>
      <c r="T34" s="37"/>
      <c r="U34" s="37"/>
      <c r="V34" s="37"/>
      <c r="W34" s="37"/>
      <c r="X34" s="37"/>
      <c r="Y34" s="37"/>
      <c r="Z34" s="37"/>
      <c r="AA34" s="37"/>
      <c r="AB34" s="37"/>
      <c r="AC34" s="37"/>
      <c r="AD34" s="37"/>
      <c r="AE34" s="37"/>
    </row>
    <row r="35" spans="1:31" s="2" customFormat="1" ht="14.45" customHeight="1">
      <c r="A35" s="37"/>
      <c r="B35" s="42"/>
      <c r="C35" s="37"/>
      <c r="D35" s="135" t="s">
        <v>44</v>
      </c>
      <c r="E35" s="118" t="s">
        <v>45</v>
      </c>
      <c r="F35" s="136">
        <f>ROUND((SUM(BE93:BE236)),  2)</f>
        <v>0</v>
      </c>
      <c r="G35" s="37"/>
      <c r="H35" s="37"/>
      <c r="I35" s="137">
        <v>0.21</v>
      </c>
      <c r="J35" s="136">
        <f>ROUND(((SUM(BE93:BE236))*I35),  2)</f>
        <v>0</v>
      </c>
      <c r="K35" s="37"/>
      <c r="L35" s="120"/>
      <c r="S35" s="37"/>
      <c r="T35" s="37"/>
      <c r="U35" s="37"/>
      <c r="V35" s="37"/>
      <c r="W35" s="37"/>
      <c r="X35" s="37"/>
      <c r="Y35" s="37"/>
      <c r="Z35" s="37"/>
      <c r="AA35" s="37"/>
      <c r="AB35" s="37"/>
      <c r="AC35" s="37"/>
      <c r="AD35" s="37"/>
      <c r="AE35" s="37"/>
    </row>
    <row r="36" spans="1:31" s="2" customFormat="1" ht="14.45" customHeight="1">
      <c r="A36" s="37"/>
      <c r="B36" s="42"/>
      <c r="C36" s="37"/>
      <c r="D36" s="37"/>
      <c r="E36" s="118" t="s">
        <v>46</v>
      </c>
      <c r="F36" s="136">
        <f>ROUND((SUM(BF93:BF236)),  2)</f>
        <v>0</v>
      </c>
      <c r="G36" s="37"/>
      <c r="H36" s="37"/>
      <c r="I36" s="137">
        <v>0.15</v>
      </c>
      <c r="J36" s="136">
        <f>ROUND(((SUM(BF93:BF236))*I36),  2)</f>
        <v>0</v>
      </c>
      <c r="K36" s="37"/>
      <c r="L36" s="120"/>
      <c r="S36" s="37"/>
      <c r="T36" s="37"/>
      <c r="U36" s="37"/>
      <c r="V36" s="37"/>
      <c r="W36" s="37"/>
      <c r="X36" s="37"/>
      <c r="Y36" s="37"/>
      <c r="Z36" s="37"/>
      <c r="AA36" s="37"/>
      <c r="AB36" s="37"/>
      <c r="AC36" s="37"/>
      <c r="AD36" s="37"/>
      <c r="AE36" s="37"/>
    </row>
    <row r="37" spans="1:31" s="2" customFormat="1" ht="14.45" hidden="1" customHeight="1">
      <c r="A37" s="37"/>
      <c r="B37" s="42"/>
      <c r="C37" s="37"/>
      <c r="D37" s="37"/>
      <c r="E37" s="118" t="s">
        <v>47</v>
      </c>
      <c r="F37" s="136">
        <f>ROUND((SUM(BG93:BG236)),  2)</f>
        <v>0</v>
      </c>
      <c r="G37" s="37"/>
      <c r="H37" s="37"/>
      <c r="I37" s="137">
        <v>0.21</v>
      </c>
      <c r="J37" s="136">
        <f>0</f>
        <v>0</v>
      </c>
      <c r="K37" s="37"/>
      <c r="L37" s="120"/>
      <c r="S37" s="37"/>
      <c r="T37" s="37"/>
      <c r="U37" s="37"/>
      <c r="V37" s="37"/>
      <c r="W37" s="37"/>
      <c r="X37" s="37"/>
      <c r="Y37" s="37"/>
      <c r="Z37" s="37"/>
      <c r="AA37" s="37"/>
      <c r="AB37" s="37"/>
      <c r="AC37" s="37"/>
      <c r="AD37" s="37"/>
      <c r="AE37" s="37"/>
    </row>
    <row r="38" spans="1:31" s="2" customFormat="1" ht="14.45" hidden="1" customHeight="1">
      <c r="A38" s="37"/>
      <c r="B38" s="42"/>
      <c r="C38" s="37"/>
      <c r="D38" s="37"/>
      <c r="E38" s="118" t="s">
        <v>48</v>
      </c>
      <c r="F38" s="136">
        <f>ROUND((SUM(BH93:BH236)),  2)</f>
        <v>0</v>
      </c>
      <c r="G38" s="37"/>
      <c r="H38" s="37"/>
      <c r="I38" s="137">
        <v>0.15</v>
      </c>
      <c r="J38" s="136">
        <f>0</f>
        <v>0</v>
      </c>
      <c r="K38" s="37"/>
      <c r="L38" s="120"/>
      <c r="S38" s="37"/>
      <c r="T38" s="37"/>
      <c r="U38" s="37"/>
      <c r="V38" s="37"/>
      <c r="W38" s="37"/>
      <c r="X38" s="37"/>
      <c r="Y38" s="37"/>
      <c r="Z38" s="37"/>
      <c r="AA38" s="37"/>
      <c r="AB38" s="37"/>
      <c r="AC38" s="37"/>
      <c r="AD38" s="37"/>
      <c r="AE38" s="37"/>
    </row>
    <row r="39" spans="1:31" s="2" customFormat="1" ht="14.45" hidden="1" customHeight="1">
      <c r="A39" s="37"/>
      <c r="B39" s="42"/>
      <c r="C39" s="37"/>
      <c r="D39" s="37"/>
      <c r="E39" s="118" t="s">
        <v>49</v>
      </c>
      <c r="F39" s="136">
        <f>ROUND((SUM(BI93:BI236)),  2)</f>
        <v>0</v>
      </c>
      <c r="G39" s="37"/>
      <c r="H39" s="37"/>
      <c r="I39" s="137">
        <v>0</v>
      </c>
      <c r="J39" s="136">
        <f>0</f>
        <v>0</v>
      </c>
      <c r="K39" s="37"/>
      <c r="L39" s="120"/>
      <c r="S39" s="37"/>
      <c r="T39" s="37"/>
      <c r="U39" s="37"/>
      <c r="V39" s="37"/>
      <c r="W39" s="37"/>
      <c r="X39" s="37"/>
      <c r="Y39" s="37"/>
      <c r="Z39" s="37"/>
      <c r="AA39" s="37"/>
      <c r="AB39" s="37"/>
      <c r="AC39" s="37"/>
      <c r="AD39" s="37"/>
      <c r="AE39" s="37"/>
    </row>
    <row r="40" spans="1:31" s="2" customFormat="1" ht="6.95" customHeight="1">
      <c r="A40" s="37"/>
      <c r="B40" s="42"/>
      <c r="C40" s="37"/>
      <c r="D40" s="37"/>
      <c r="E40" s="37"/>
      <c r="F40" s="37"/>
      <c r="G40" s="37"/>
      <c r="H40" s="37"/>
      <c r="I40" s="119"/>
      <c r="J40" s="37"/>
      <c r="K40" s="37"/>
      <c r="L40" s="120"/>
      <c r="S40" s="37"/>
      <c r="T40" s="37"/>
      <c r="U40" s="37"/>
      <c r="V40" s="37"/>
      <c r="W40" s="37"/>
      <c r="X40" s="37"/>
      <c r="Y40" s="37"/>
      <c r="Z40" s="37"/>
      <c r="AA40" s="37"/>
      <c r="AB40" s="37"/>
      <c r="AC40" s="37"/>
      <c r="AD40" s="37"/>
      <c r="AE40" s="37"/>
    </row>
    <row r="41" spans="1:31" s="2" customFormat="1" ht="25.35" customHeight="1">
      <c r="A41" s="37"/>
      <c r="B41" s="42"/>
      <c r="C41" s="138"/>
      <c r="D41" s="139" t="s">
        <v>50</v>
      </c>
      <c r="E41" s="140"/>
      <c r="F41" s="140"/>
      <c r="G41" s="141" t="s">
        <v>51</v>
      </c>
      <c r="H41" s="142" t="s">
        <v>52</v>
      </c>
      <c r="I41" s="143"/>
      <c r="J41" s="144">
        <f>SUM(J32:J39)</f>
        <v>0</v>
      </c>
      <c r="K41" s="145"/>
      <c r="L41" s="120"/>
      <c r="S41" s="37"/>
      <c r="T41" s="37"/>
      <c r="U41" s="37"/>
      <c r="V41" s="37"/>
      <c r="W41" s="37"/>
      <c r="X41" s="37"/>
      <c r="Y41" s="37"/>
      <c r="Z41" s="37"/>
      <c r="AA41" s="37"/>
      <c r="AB41" s="37"/>
      <c r="AC41" s="37"/>
      <c r="AD41" s="37"/>
      <c r="AE41" s="37"/>
    </row>
    <row r="42" spans="1:31" s="2" customFormat="1" ht="14.45" customHeight="1">
      <c r="A42" s="37"/>
      <c r="B42" s="146"/>
      <c r="C42" s="147"/>
      <c r="D42" s="147"/>
      <c r="E42" s="147"/>
      <c r="F42" s="147"/>
      <c r="G42" s="147"/>
      <c r="H42" s="147"/>
      <c r="I42" s="148"/>
      <c r="J42" s="147"/>
      <c r="K42" s="147"/>
      <c r="L42" s="120"/>
      <c r="S42" s="37"/>
      <c r="T42" s="37"/>
      <c r="U42" s="37"/>
      <c r="V42" s="37"/>
      <c r="W42" s="37"/>
      <c r="X42" s="37"/>
      <c r="Y42" s="37"/>
      <c r="Z42" s="37"/>
      <c r="AA42" s="37"/>
      <c r="AB42" s="37"/>
      <c r="AC42" s="37"/>
      <c r="AD42" s="37"/>
      <c r="AE42" s="37"/>
    </row>
    <row r="46" spans="1:31" s="2" customFormat="1" ht="6.95" customHeight="1">
      <c r="A46" s="37"/>
      <c r="B46" s="149"/>
      <c r="C46" s="150"/>
      <c r="D46" s="150"/>
      <c r="E46" s="150"/>
      <c r="F46" s="150"/>
      <c r="G46" s="150"/>
      <c r="H46" s="150"/>
      <c r="I46" s="151"/>
      <c r="J46" s="150"/>
      <c r="K46" s="150"/>
      <c r="L46" s="120"/>
      <c r="S46" s="37"/>
      <c r="T46" s="37"/>
      <c r="U46" s="37"/>
      <c r="V46" s="37"/>
      <c r="W46" s="37"/>
      <c r="X46" s="37"/>
      <c r="Y46" s="37"/>
      <c r="Z46" s="37"/>
      <c r="AA46" s="37"/>
      <c r="AB46" s="37"/>
      <c r="AC46" s="37"/>
      <c r="AD46" s="37"/>
      <c r="AE46" s="37"/>
    </row>
    <row r="47" spans="1:31" s="2" customFormat="1" ht="24.95" customHeight="1">
      <c r="A47" s="37"/>
      <c r="B47" s="38"/>
      <c r="C47" s="25" t="s">
        <v>102</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6.95" customHeight="1">
      <c r="A48" s="37"/>
      <c r="B48" s="38"/>
      <c r="C48" s="39"/>
      <c r="D48" s="39"/>
      <c r="E48" s="39"/>
      <c r="F48" s="39"/>
      <c r="G48" s="39"/>
      <c r="H48" s="39"/>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16</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411" t="str">
        <f>E7</f>
        <v>Vlaštovičky HASIČSKÁ ZBROJNICE</v>
      </c>
      <c r="F50" s="412"/>
      <c r="G50" s="412"/>
      <c r="H50" s="412"/>
      <c r="I50" s="119"/>
      <c r="J50" s="39"/>
      <c r="K50" s="39"/>
      <c r="L50" s="120"/>
      <c r="S50" s="37"/>
      <c r="T50" s="37"/>
      <c r="U50" s="37"/>
      <c r="V50" s="37"/>
      <c r="W50" s="37"/>
      <c r="X50" s="37"/>
      <c r="Y50" s="37"/>
      <c r="Z50" s="37"/>
      <c r="AA50" s="37"/>
      <c r="AB50" s="37"/>
      <c r="AC50" s="37"/>
      <c r="AD50" s="37"/>
      <c r="AE50" s="37"/>
    </row>
    <row r="51" spans="1:47" s="1" customFormat="1" ht="12" customHeight="1">
      <c r="B51" s="23"/>
      <c r="C51" s="31" t="s">
        <v>100</v>
      </c>
      <c r="D51" s="24"/>
      <c r="E51" s="24"/>
      <c r="F51" s="24"/>
      <c r="G51" s="24"/>
      <c r="H51" s="24"/>
      <c r="I51" s="112"/>
      <c r="J51" s="24"/>
      <c r="K51" s="24"/>
      <c r="L51" s="22"/>
    </row>
    <row r="52" spans="1:47" s="2" customFormat="1" ht="16.5" customHeight="1">
      <c r="A52" s="37"/>
      <c r="B52" s="38"/>
      <c r="C52" s="39"/>
      <c r="D52" s="39"/>
      <c r="E52" s="411" t="s">
        <v>101</v>
      </c>
      <c r="F52" s="410"/>
      <c r="G52" s="410"/>
      <c r="H52" s="410"/>
      <c r="I52" s="119"/>
      <c r="J52" s="39"/>
      <c r="K52" s="39"/>
      <c r="L52" s="120"/>
      <c r="S52" s="37"/>
      <c r="T52" s="37"/>
      <c r="U52" s="37"/>
      <c r="V52" s="37"/>
      <c r="W52" s="37"/>
      <c r="X52" s="37"/>
      <c r="Y52" s="37"/>
      <c r="Z52" s="37"/>
      <c r="AA52" s="37"/>
      <c r="AB52" s="37"/>
      <c r="AC52" s="37"/>
      <c r="AD52" s="37"/>
      <c r="AE52" s="37"/>
    </row>
    <row r="53" spans="1:47" s="2" customFormat="1" ht="12" customHeight="1">
      <c r="A53" s="37"/>
      <c r="B53" s="38"/>
      <c r="C53" s="31" t="s">
        <v>2602</v>
      </c>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16.5" customHeight="1">
      <c r="A54" s="37"/>
      <c r="B54" s="38"/>
      <c r="C54" s="39"/>
      <c r="D54" s="39"/>
      <c r="E54" s="389" t="str">
        <f>E11</f>
        <v>SO 01a - Venkovní plochy</v>
      </c>
      <c r="F54" s="410"/>
      <c r="G54" s="410"/>
      <c r="H54" s="410"/>
      <c r="I54" s="119"/>
      <c r="J54" s="39"/>
      <c r="K54" s="39"/>
      <c r="L54" s="120"/>
      <c r="S54" s="37"/>
      <c r="T54" s="37"/>
      <c r="U54" s="37"/>
      <c r="V54" s="37"/>
      <c r="W54" s="37"/>
      <c r="X54" s="37"/>
      <c r="Y54" s="37"/>
      <c r="Z54" s="37"/>
      <c r="AA54" s="37"/>
      <c r="AB54" s="37"/>
      <c r="AC54" s="37"/>
      <c r="AD54" s="37"/>
      <c r="AE54" s="37"/>
    </row>
    <row r="55" spans="1:47" s="2" customFormat="1" ht="6.95" customHeight="1">
      <c r="A55" s="37"/>
      <c r="B55" s="38"/>
      <c r="C55" s="39"/>
      <c r="D55" s="39"/>
      <c r="E55" s="39"/>
      <c r="F55" s="39"/>
      <c r="G55" s="39"/>
      <c r="H55" s="39"/>
      <c r="I55" s="119"/>
      <c r="J55" s="39"/>
      <c r="K55" s="39"/>
      <c r="L55" s="120"/>
      <c r="S55" s="37"/>
      <c r="T55" s="37"/>
      <c r="U55" s="37"/>
      <c r="V55" s="37"/>
      <c r="W55" s="37"/>
      <c r="X55" s="37"/>
      <c r="Y55" s="37"/>
      <c r="Z55" s="37"/>
      <c r="AA55" s="37"/>
      <c r="AB55" s="37"/>
      <c r="AC55" s="37"/>
      <c r="AD55" s="37"/>
      <c r="AE55" s="37"/>
    </row>
    <row r="56" spans="1:47" s="2" customFormat="1" ht="12" customHeight="1">
      <c r="A56" s="37"/>
      <c r="B56" s="38"/>
      <c r="C56" s="31" t="s">
        <v>22</v>
      </c>
      <c r="D56" s="39"/>
      <c r="E56" s="39"/>
      <c r="F56" s="29" t="str">
        <f>F14</f>
        <v>Opava Vlaštovičky</v>
      </c>
      <c r="G56" s="39"/>
      <c r="H56" s="39"/>
      <c r="I56" s="121" t="s">
        <v>24</v>
      </c>
      <c r="J56" s="63" t="str">
        <f>IF(J14="","",J14)</f>
        <v>15.4.2019</v>
      </c>
      <c r="K56" s="39"/>
      <c r="L56" s="120"/>
      <c r="S56" s="37"/>
      <c r="T56" s="37"/>
      <c r="U56" s="37"/>
      <c r="V56" s="37"/>
      <c r="W56" s="37"/>
      <c r="X56" s="37"/>
      <c r="Y56" s="37"/>
      <c r="Z56" s="37"/>
      <c r="AA56" s="37"/>
      <c r="AB56" s="37"/>
      <c r="AC56" s="37"/>
      <c r="AD56" s="37"/>
      <c r="AE56" s="37"/>
    </row>
    <row r="57" spans="1:47" s="2" customFormat="1" ht="6.95" customHeight="1">
      <c r="A57" s="37"/>
      <c r="B57" s="38"/>
      <c r="C57" s="39"/>
      <c r="D57" s="39"/>
      <c r="E57" s="39"/>
      <c r="F57" s="39"/>
      <c r="G57" s="39"/>
      <c r="H57" s="39"/>
      <c r="I57" s="119"/>
      <c r="J57" s="39"/>
      <c r="K57" s="39"/>
      <c r="L57" s="120"/>
      <c r="S57" s="37"/>
      <c r="T57" s="37"/>
      <c r="U57" s="37"/>
      <c r="V57" s="37"/>
      <c r="W57" s="37"/>
      <c r="X57" s="37"/>
      <c r="Y57" s="37"/>
      <c r="Z57" s="37"/>
      <c r="AA57" s="37"/>
      <c r="AB57" s="37"/>
      <c r="AC57" s="37"/>
      <c r="AD57" s="37"/>
      <c r="AE57" s="37"/>
    </row>
    <row r="58" spans="1:47" s="2" customFormat="1" ht="27.95" customHeight="1">
      <c r="A58" s="37"/>
      <c r="B58" s="38"/>
      <c r="C58" s="31" t="s">
        <v>28</v>
      </c>
      <c r="D58" s="39"/>
      <c r="E58" s="39"/>
      <c r="F58" s="29" t="str">
        <f>E17</f>
        <v>Statutární město opava</v>
      </c>
      <c r="G58" s="39"/>
      <c r="H58" s="39"/>
      <c r="I58" s="121" t="s">
        <v>34</v>
      </c>
      <c r="J58" s="35" t="str">
        <f>E23</f>
        <v>Ateliér EMMET s.r.o.</v>
      </c>
      <c r="K58" s="39"/>
      <c r="L58" s="120"/>
      <c r="S58" s="37"/>
      <c r="T58" s="37"/>
      <c r="U58" s="37"/>
      <c r="V58" s="37"/>
      <c r="W58" s="37"/>
      <c r="X58" s="37"/>
      <c r="Y58" s="37"/>
      <c r="Z58" s="37"/>
      <c r="AA58" s="37"/>
      <c r="AB58" s="37"/>
      <c r="AC58" s="37"/>
      <c r="AD58" s="37"/>
      <c r="AE58" s="37"/>
    </row>
    <row r="59" spans="1:47" s="2" customFormat="1" ht="27.95" customHeight="1">
      <c r="A59" s="37"/>
      <c r="B59" s="38"/>
      <c r="C59" s="31" t="s">
        <v>32</v>
      </c>
      <c r="D59" s="39"/>
      <c r="E59" s="39"/>
      <c r="F59" s="29" t="str">
        <f>IF(E20="","",E20)</f>
        <v>Vyplň údaj</v>
      </c>
      <c r="G59" s="39"/>
      <c r="H59" s="39"/>
      <c r="I59" s="121" t="s">
        <v>37</v>
      </c>
      <c r="J59" s="35" t="str">
        <f>E26</f>
        <v>Ateliér EMMET s.r.o.</v>
      </c>
      <c r="K59" s="39"/>
      <c r="L59" s="120"/>
      <c r="S59" s="37"/>
      <c r="T59" s="37"/>
      <c r="U59" s="37"/>
      <c r="V59" s="37"/>
      <c r="W59" s="37"/>
      <c r="X59" s="37"/>
      <c r="Y59" s="37"/>
      <c r="Z59" s="37"/>
      <c r="AA59" s="37"/>
      <c r="AB59" s="37"/>
      <c r="AC59" s="37"/>
      <c r="AD59" s="37"/>
      <c r="AE59" s="37"/>
    </row>
    <row r="60" spans="1:47" s="2" customFormat="1" ht="10.35" customHeight="1">
      <c r="A60" s="37"/>
      <c r="B60" s="38"/>
      <c r="C60" s="39"/>
      <c r="D60" s="39"/>
      <c r="E60" s="39"/>
      <c r="F60" s="39"/>
      <c r="G60" s="39"/>
      <c r="H60" s="39"/>
      <c r="I60" s="119"/>
      <c r="J60" s="39"/>
      <c r="K60" s="39"/>
      <c r="L60" s="120"/>
      <c r="S60" s="37"/>
      <c r="T60" s="37"/>
      <c r="U60" s="37"/>
      <c r="V60" s="37"/>
      <c r="W60" s="37"/>
      <c r="X60" s="37"/>
      <c r="Y60" s="37"/>
      <c r="Z60" s="37"/>
      <c r="AA60" s="37"/>
      <c r="AB60" s="37"/>
      <c r="AC60" s="37"/>
      <c r="AD60" s="37"/>
      <c r="AE60" s="37"/>
    </row>
    <row r="61" spans="1:47" s="2" customFormat="1" ht="29.25" customHeight="1">
      <c r="A61" s="37"/>
      <c r="B61" s="38"/>
      <c r="C61" s="152" t="s">
        <v>103</v>
      </c>
      <c r="D61" s="153"/>
      <c r="E61" s="153"/>
      <c r="F61" s="153"/>
      <c r="G61" s="153"/>
      <c r="H61" s="153"/>
      <c r="I61" s="154"/>
      <c r="J61" s="155" t="s">
        <v>104</v>
      </c>
      <c r="K61" s="153"/>
      <c r="L61" s="120"/>
      <c r="S61" s="37"/>
      <c r="T61" s="37"/>
      <c r="U61" s="37"/>
      <c r="V61" s="37"/>
      <c r="W61" s="37"/>
      <c r="X61" s="37"/>
      <c r="Y61" s="37"/>
      <c r="Z61" s="37"/>
      <c r="AA61" s="37"/>
      <c r="AB61" s="37"/>
      <c r="AC61" s="37"/>
      <c r="AD61" s="37"/>
      <c r="AE61" s="37"/>
    </row>
    <row r="62" spans="1:47" s="2" customFormat="1" ht="10.3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22.9" customHeight="1">
      <c r="A63" s="37"/>
      <c r="B63" s="38"/>
      <c r="C63" s="156" t="s">
        <v>72</v>
      </c>
      <c r="D63" s="39"/>
      <c r="E63" s="39"/>
      <c r="F63" s="39"/>
      <c r="G63" s="39"/>
      <c r="H63" s="39"/>
      <c r="I63" s="119"/>
      <c r="J63" s="81">
        <f>J93</f>
        <v>0</v>
      </c>
      <c r="K63" s="39"/>
      <c r="L63" s="120"/>
      <c r="S63" s="37"/>
      <c r="T63" s="37"/>
      <c r="U63" s="37"/>
      <c r="V63" s="37"/>
      <c r="W63" s="37"/>
      <c r="X63" s="37"/>
      <c r="Y63" s="37"/>
      <c r="Z63" s="37"/>
      <c r="AA63" s="37"/>
      <c r="AB63" s="37"/>
      <c r="AC63" s="37"/>
      <c r="AD63" s="37"/>
      <c r="AE63" s="37"/>
      <c r="AU63" s="19" t="s">
        <v>105</v>
      </c>
    </row>
    <row r="64" spans="1:47" s="9" customFormat="1" ht="24.95" customHeight="1">
      <c r="B64" s="157"/>
      <c r="C64" s="158"/>
      <c r="D64" s="159" t="s">
        <v>106</v>
      </c>
      <c r="E64" s="160"/>
      <c r="F64" s="160"/>
      <c r="G64" s="160"/>
      <c r="H64" s="160"/>
      <c r="I64" s="161"/>
      <c r="J64" s="162">
        <f>J94</f>
        <v>0</v>
      </c>
      <c r="K64" s="158"/>
      <c r="L64" s="163"/>
    </row>
    <row r="65" spans="1:31" s="10" customFormat="1" ht="19.899999999999999" customHeight="1">
      <c r="B65" s="164"/>
      <c r="C65" s="101"/>
      <c r="D65" s="165" t="s">
        <v>107</v>
      </c>
      <c r="E65" s="166"/>
      <c r="F65" s="166"/>
      <c r="G65" s="166"/>
      <c r="H65" s="166"/>
      <c r="I65" s="167"/>
      <c r="J65" s="168">
        <f>J95</f>
        <v>0</v>
      </c>
      <c r="K65" s="101"/>
      <c r="L65" s="169"/>
    </row>
    <row r="66" spans="1:31" s="10" customFormat="1" ht="19.899999999999999" customHeight="1">
      <c r="B66" s="164"/>
      <c r="C66" s="101"/>
      <c r="D66" s="165" t="s">
        <v>2605</v>
      </c>
      <c r="E66" s="166"/>
      <c r="F66" s="166"/>
      <c r="G66" s="166"/>
      <c r="H66" s="166"/>
      <c r="I66" s="167"/>
      <c r="J66" s="168">
        <f>J140</f>
        <v>0</v>
      </c>
      <c r="K66" s="101"/>
      <c r="L66" s="169"/>
    </row>
    <row r="67" spans="1:31" s="10" customFormat="1" ht="19.899999999999999" customHeight="1">
      <c r="B67" s="164"/>
      <c r="C67" s="101"/>
      <c r="D67" s="165" t="s">
        <v>2606</v>
      </c>
      <c r="E67" s="166"/>
      <c r="F67" s="166"/>
      <c r="G67" s="166"/>
      <c r="H67" s="166"/>
      <c r="I67" s="167"/>
      <c r="J67" s="168">
        <f>J201</f>
        <v>0</v>
      </c>
      <c r="K67" s="101"/>
      <c r="L67" s="169"/>
    </row>
    <row r="68" spans="1:31" s="10" customFormat="1" ht="19.899999999999999" customHeight="1">
      <c r="B68" s="164"/>
      <c r="C68" s="101"/>
      <c r="D68" s="165" t="s">
        <v>2607</v>
      </c>
      <c r="E68" s="166"/>
      <c r="F68" s="166"/>
      <c r="G68" s="166"/>
      <c r="H68" s="166"/>
      <c r="I68" s="167"/>
      <c r="J68" s="168">
        <f>J208</f>
        <v>0</v>
      </c>
      <c r="K68" s="101"/>
      <c r="L68" s="169"/>
    </row>
    <row r="69" spans="1:31" s="10" customFormat="1" ht="19.899999999999999" customHeight="1">
      <c r="B69" s="164"/>
      <c r="C69" s="101"/>
      <c r="D69" s="165" t="s">
        <v>2608</v>
      </c>
      <c r="E69" s="166"/>
      <c r="F69" s="166"/>
      <c r="G69" s="166"/>
      <c r="H69" s="166"/>
      <c r="I69" s="167"/>
      <c r="J69" s="168">
        <f>J211</f>
        <v>0</v>
      </c>
      <c r="K69" s="101"/>
      <c r="L69" s="169"/>
    </row>
    <row r="70" spans="1:31" s="10" customFormat="1" ht="19.899999999999999" customHeight="1">
      <c r="B70" s="164"/>
      <c r="C70" s="101"/>
      <c r="D70" s="165" t="s">
        <v>117</v>
      </c>
      <c r="E70" s="166"/>
      <c r="F70" s="166"/>
      <c r="G70" s="166"/>
      <c r="H70" s="166"/>
      <c r="I70" s="167"/>
      <c r="J70" s="168">
        <f>J228</f>
        <v>0</v>
      </c>
      <c r="K70" s="101"/>
      <c r="L70" s="169"/>
    </row>
    <row r="71" spans="1:31" s="10" customFormat="1" ht="19.899999999999999" customHeight="1">
      <c r="B71" s="164"/>
      <c r="C71" s="101"/>
      <c r="D71" s="165" t="s">
        <v>118</v>
      </c>
      <c r="E71" s="166"/>
      <c r="F71" s="166"/>
      <c r="G71" s="166"/>
      <c r="H71" s="166"/>
      <c r="I71" s="167"/>
      <c r="J71" s="168">
        <f>J235</f>
        <v>0</v>
      </c>
      <c r="K71" s="101"/>
      <c r="L71" s="169"/>
    </row>
    <row r="72" spans="1:31" s="2" customFormat="1" ht="21.75" customHeight="1">
      <c r="A72" s="37"/>
      <c r="B72" s="38"/>
      <c r="C72" s="39"/>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6.95" customHeight="1">
      <c r="A73" s="37"/>
      <c r="B73" s="51"/>
      <c r="C73" s="52"/>
      <c r="D73" s="52"/>
      <c r="E73" s="52"/>
      <c r="F73" s="52"/>
      <c r="G73" s="52"/>
      <c r="H73" s="52"/>
      <c r="I73" s="148"/>
      <c r="J73" s="52"/>
      <c r="K73" s="52"/>
      <c r="L73" s="120"/>
      <c r="S73" s="37"/>
      <c r="T73" s="37"/>
      <c r="U73" s="37"/>
      <c r="V73" s="37"/>
      <c r="W73" s="37"/>
      <c r="X73" s="37"/>
      <c r="Y73" s="37"/>
      <c r="Z73" s="37"/>
      <c r="AA73" s="37"/>
      <c r="AB73" s="37"/>
      <c r="AC73" s="37"/>
      <c r="AD73" s="37"/>
      <c r="AE73" s="37"/>
    </row>
    <row r="77" spans="1:31" s="2" customFormat="1" ht="6.95" customHeight="1">
      <c r="A77" s="37"/>
      <c r="B77" s="53"/>
      <c r="C77" s="54"/>
      <c r="D77" s="54"/>
      <c r="E77" s="54"/>
      <c r="F77" s="54"/>
      <c r="G77" s="54"/>
      <c r="H77" s="54"/>
      <c r="I77" s="151"/>
      <c r="J77" s="54"/>
      <c r="K77" s="54"/>
      <c r="L77" s="120"/>
      <c r="S77" s="37"/>
      <c r="T77" s="37"/>
      <c r="U77" s="37"/>
      <c r="V77" s="37"/>
      <c r="W77" s="37"/>
      <c r="X77" s="37"/>
      <c r="Y77" s="37"/>
      <c r="Z77" s="37"/>
      <c r="AA77" s="37"/>
      <c r="AB77" s="37"/>
      <c r="AC77" s="37"/>
      <c r="AD77" s="37"/>
      <c r="AE77" s="37"/>
    </row>
    <row r="78" spans="1:31" s="2" customFormat="1" ht="24.95" customHeight="1">
      <c r="A78" s="37"/>
      <c r="B78" s="38"/>
      <c r="C78" s="25" t="s">
        <v>137</v>
      </c>
      <c r="D78" s="39"/>
      <c r="E78" s="39"/>
      <c r="F78" s="39"/>
      <c r="G78" s="39"/>
      <c r="H78" s="39"/>
      <c r="I78" s="119"/>
      <c r="J78" s="39"/>
      <c r="K78" s="39"/>
      <c r="L78" s="120"/>
      <c r="S78" s="37"/>
      <c r="T78" s="37"/>
      <c r="U78" s="37"/>
      <c r="V78" s="37"/>
      <c r="W78" s="37"/>
      <c r="X78" s="37"/>
      <c r="Y78" s="37"/>
      <c r="Z78" s="37"/>
      <c r="AA78" s="37"/>
      <c r="AB78" s="37"/>
      <c r="AC78" s="37"/>
      <c r="AD78" s="37"/>
      <c r="AE78" s="37"/>
    </row>
    <row r="79" spans="1:31" s="2" customFormat="1" ht="6.95"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2" customFormat="1" ht="12" customHeight="1">
      <c r="A80" s="37"/>
      <c r="B80" s="38"/>
      <c r="C80" s="31" t="s">
        <v>16</v>
      </c>
      <c r="D80" s="39"/>
      <c r="E80" s="39"/>
      <c r="F80" s="39"/>
      <c r="G80" s="39"/>
      <c r="H80" s="39"/>
      <c r="I80" s="119"/>
      <c r="J80" s="39"/>
      <c r="K80" s="39"/>
      <c r="L80" s="120"/>
      <c r="S80" s="37"/>
      <c r="T80" s="37"/>
      <c r="U80" s="37"/>
      <c r="V80" s="37"/>
      <c r="W80" s="37"/>
      <c r="X80" s="37"/>
      <c r="Y80" s="37"/>
      <c r="Z80" s="37"/>
      <c r="AA80" s="37"/>
      <c r="AB80" s="37"/>
      <c r="AC80" s="37"/>
      <c r="AD80" s="37"/>
      <c r="AE80" s="37"/>
    </row>
    <row r="81" spans="1:65" s="2" customFormat="1" ht="16.5" customHeight="1">
      <c r="A81" s="37"/>
      <c r="B81" s="38"/>
      <c r="C81" s="39"/>
      <c r="D81" s="39"/>
      <c r="E81" s="411" t="str">
        <f>E7</f>
        <v>Vlaštovičky HASIČSKÁ ZBROJNICE</v>
      </c>
      <c r="F81" s="412"/>
      <c r="G81" s="412"/>
      <c r="H81" s="412"/>
      <c r="I81" s="119"/>
      <c r="J81" s="39"/>
      <c r="K81" s="39"/>
      <c r="L81" s="120"/>
      <c r="S81" s="37"/>
      <c r="T81" s="37"/>
      <c r="U81" s="37"/>
      <c r="V81" s="37"/>
      <c r="W81" s="37"/>
      <c r="X81" s="37"/>
      <c r="Y81" s="37"/>
      <c r="Z81" s="37"/>
      <c r="AA81" s="37"/>
      <c r="AB81" s="37"/>
      <c r="AC81" s="37"/>
      <c r="AD81" s="37"/>
      <c r="AE81" s="37"/>
    </row>
    <row r="82" spans="1:65" s="1" customFormat="1" ht="12" customHeight="1">
      <c r="B82" s="23"/>
      <c r="C82" s="31" t="s">
        <v>100</v>
      </c>
      <c r="D82" s="24"/>
      <c r="E82" s="24"/>
      <c r="F82" s="24"/>
      <c r="G82" s="24"/>
      <c r="H82" s="24"/>
      <c r="I82" s="112"/>
      <c r="J82" s="24"/>
      <c r="K82" s="24"/>
      <c r="L82" s="22"/>
    </row>
    <row r="83" spans="1:65" s="2" customFormat="1" ht="16.5" customHeight="1">
      <c r="A83" s="37"/>
      <c r="B83" s="38"/>
      <c r="C83" s="39"/>
      <c r="D83" s="39"/>
      <c r="E83" s="411" t="s">
        <v>101</v>
      </c>
      <c r="F83" s="410"/>
      <c r="G83" s="410"/>
      <c r="H83" s="410"/>
      <c r="I83" s="119"/>
      <c r="J83" s="39"/>
      <c r="K83" s="39"/>
      <c r="L83" s="120"/>
      <c r="S83" s="37"/>
      <c r="T83" s="37"/>
      <c r="U83" s="37"/>
      <c r="V83" s="37"/>
      <c r="W83" s="37"/>
      <c r="X83" s="37"/>
      <c r="Y83" s="37"/>
      <c r="Z83" s="37"/>
      <c r="AA83" s="37"/>
      <c r="AB83" s="37"/>
      <c r="AC83" s="37"/>
      <c r="AD83" s="37"/>
      <c r="AE83" s="37"/>
    </row>
    <row r="84" spans="1:65" s="2" customFormat="1" ht="12" customHeight="1">
      <c r="A84" s="37"/>
      <c r="B84" s="38"/>
      <c r="C84" s="31" t="s">
        <v>2602</v>
      </c>
      <c r="D84" s="39"/>
      <c r="E84" s="39"/>
      <c r="F84" s="39"/>
      <c r="G84" s="39"/>
      <c r="H84" s="39"/>
      <c r="I84" s="119"/>
      <c r="J84" s="39"/>
      <c r="K84" s="39"/>
      <c r="L84" s="120"/>
      <c r="S84" s="37"/>
      <c r="T84" s="37"/>
      <c r="U84" s="37"/>
      <c r="V84" s="37"/>
      <c r="W84" s="37"/>
      <c r="X84" s="37"/>
      <c r="Y84" s="37"/>
      <c r="Z84" s="37"/>
      <c r="AA84" s="37"/>
      <c r="AB84" s="37"/>
      <c r="AC84" s="37"/>
      <c r="AD84" s="37"/>
      <c r="AE84" s="37"/>
    </row>
    <row r="85" spans="1:65" s="2" customFormat="1" ht="16.5" customHeight="1">
      <c r="A85" s="37"/>
      <c r="B85" s="38"/>
      <c r="C85" s="39"/>
      <c r="D85" s="39"/>
      <c r="E85" s="389" t="str">
        <f>E11</f>
        <v>SO 01a - Venkovní plochy</v>
      </c>
      <c r="F85" s="410"/>
      <c r="G85" s="410"/>
      <c r="H85" s="410"/>
      <c r="I85" s="119"/>
      <c r="J85" s="39"/>
      <c r="K85" s="39"/>
      <c r="L85" s="120"/>
      <c r="S85" s="37"/>
      <c r="T85" s="37"/>
      <c r="U85" s="37"/>
      <c r="V85" s="37"/>
      <c r="W85" s="37"/>
      <c r="X85" s="37"/>
      <c r="Y85" s="37"/>
      <c r="Z85" s="37"/>
      <c r="AA85" s="37"/>
      <c r="AB85" s="37"/>
      <c r="AC85" s="37"/>
      <c r="AD85" s="37"/>
      <c r="AE85" s="37"/>
    </row>
    <row r="86" spans="1:65" s="2" customFormat="1" ht="6.95" customHeight="1">
      <c r="A86" s="37"/>
      <c r="B86" s="38"/>
      <c r="C86" s="39"/>
      <c r="D86" s="39"/>
      <c r="E86" s="39"/>
      <c r="F86" s="39"/>
      <c r="G86" s="39"/>
      <c r="H86" s="39"/>
      <c r="I86" s="119"/>
      <c r="J86" s="39"/>
      <c r="K86" s="39"/>
      <c r="L86" s="120"/>
      <c r="S86" s="37"/>
      <c r="T86" s="37"/>
      <c r="U86" s="37"/>
      <c r="V86" s="37"/>
      <c r="W86" s="37"/>
      <c r="X86" s="37"/>
      <c r="Y86" s="37"/>
      <c r="Z86" s="37"/>
      <c r="AA86" s="37"/>
      <c r="AB86" s="37"/>
      <c r="AC86" s="37"/>
      <c r="AD86" s="37"/>
      <c r="AE86" s="37"/>
    </row>
    <row r="87" spans="1:65" s="2" customFormat="1" ht="12" customHeight="1">
      <c r="A87" s="37"/>
      <c r="B87" s="38"/>
      <c r="C87" s="31" t="s">
        <v>22</v>
      </c>
      <c r="D87" s="39"/>
      <c r="E87" s="39"/>
      <c r="F87" s="29" t="str">
        <f>F14</f>
        <v>Opava Vlaštovičky</v>
      </c>
      <c r="G87" s="39"/>
      <c r="H87" s="39"/>
      <c r="I87" s="121" t="s">
        <v>24</v>
      </c>
      <c r="J87" s="63" t="str">
        <f>IF(J14="","",J14)</f>
        <v>15.4.2019</v>
      </c>
      <c r="K87" s="39"/>
      <c r="L87" s="120"/>
      <c r="S87" s="37"/>
      <c r="T87" s="37"/>
      <c r="U87" s="37"/>
      <c r="V87" s="37"/>
      <c r="W87" s="37"/>
      <c r="X87" s="37"/>
      <c r="Y87" s="37"/>
      <c r="Z87" s="37"/>
      <c r="AA87" s="37"/>
      <c r="AB87" s="37"/>
      <c r="AC87" s="37"/>
      <c r="AD87" s="37"/>
      <c r="AE87" s="37"/>
    </row>
    <row r="88" spans="1:65" s="2" customFormat="1" ht="6.95" customHeight="1">
      <c r="A88" s="37"/>
      <c r="B88" s="38"/>
      <c r="C88" s="39"/>
      <c r="D88" s="39"/>
      <c r="E88" s="39"/>
      <c r="F88" s="39"/>
      <c r="G88" s="39"/>
      <c r="H88" s="39"/>
      <c r="I88" s="119"/>
      <c r="J88" s="39"/>
      <c r="K88" s="39"/>
      <c r="L88" s="120"/>
      <c r="S88" s="37"/>
      <c r="T88" s="37"/>
      <c r="U88" s="37"/>
      <c r="V88" s="37"/>
      <c r="W88" s="37"/>
      <c r="X88" s="37"/>
      <c r="Y88" s="37"/>
      <c r="Z88" s="37"/>
      <c r="AA88" s="37"/>
      <c r="AB88" s="37"/>
      <c r="AC88" s="37"/>
      <c r="AD88" s="37"/>
      <c r="AE88" s="37"/>
    </row>
    <row r="89" spans="1:65" s="2" customFormat="1" ht="27.95" customHeight="1">
      <c r="A89" s="37"/>
      <c r="B89" s="38"/>
      <c r="C89" s="31" t="s">
        <v>28</v>
      </c>
      <c r="D89" s="39"/>
      <c r="E89" s="39"/>
      <c r="F89" s="29" t="str">
        <f>E17</f>
        <v>Statutární město opava</v>
      </c>
      <c r="G89" s="39"/>
      <c r="H89" s="39"/>
      <c r="I89" s="121" t="s">
        <v>34</v>
      </c>
      <c r="J89" s="35" t="str">
        <f>E23</f>
        <v>Ateliér EMMET s.r.o.</v>
      </c>
      <c r="K89" s="39"/>
      <c r="L89" s="120"/>
      <c r="S89" s="37"/>
      <c r="T89" s="37"/>
      <c r="U89" s="37"/>
      <c r="V89" s="37"/>
      <c r="W89" s="37"/>
      <c r="X89" s="37"/>
      <c r="Y89" s="37"/>
      <c r="Z89" s="37"/>
      <c r="AA89" s="37"/>
      <c r="AB89" s="37"/>
      <c r="AC89" s="37"/>
      <c r="AD89" s="37"/>
      <c r="AE89" s="37"/>
    </row>
    <row r="90" spans="1:65" s="2" customFormat="1" ht="27.95" customHeight="1">
      <c r="A90" s="37"/>
      <c r="B90" s="38"/>
      <c r="C90" s="31" t="s">
        <v>32</v>
      </c>
      <c r="D90" s="39"/>
      <c r="E90" s="39"/>
      <c r="F90" s="29" t="str">
        <f>IF(E20="","",E20)</f>
        <v>Vyplň údaj</v>
      </c>
      <c r="G90" s="39"/>
      <c r="H90" s="39"/>
      <c r="I90" s="121" t="s">
        <v>37</v>
      </c>
      <c r="J90" s="35" t="str">
        <f>E26</f>
        <v>Ateliér EMMET s.r.o.</v>
      </c>
      <c r="K90" s="39"/>
      <c r="L90" s="120"/>
      <c r="S90" s="37"/>
      <c r="T90" s="37"/>
      <c r="U90" s="37"/>
      <c r="V90" s="37"/>
      <c r="W90" s="37"/>
      <c r="X90" s="37"/>
      <c r="Y90" s="37"/>
      <c r="Z90" s="37"/>
      <c r="AA90" s="37"/>
      <c r="AB90" s="37"/>
      <c r="AC90" s="37"/>
      <c r="AD90" s="37"/>
      <c r="AE90" s="37"/>
    </row>
    <row r="91" spans="1:65" s="2" customFormat="1" ht="10.35" customHeight="1">
      <c r="A91" s="37"/>
      <c r="B91" s="38"/>
      <c r="C91" s="39"/>
      <c r="D91" s="39"/>
      <c r="E91" s="39"/>
      <c r="F91" s="39"/>
      <c r="G91" s="39"/>
      <c r="H91" s="39"/>
      <c r="I91" s="119"/>
      <c r="J91" s="39"/>
      <c r="K91" s="39"/>
      <c r="L91" s="120"/>
      <c r="S91" s="37"/>
      <c r="T91" s="37"/>
      <c r="U91" s="37"/>
      <c r="V91" s="37"/>
      <c r="W91" s="37"/>
      <c r="X91" s="37"/>
      <c r="Y91" s="37"/>
      <c r="Z91" s="37"/>
      <c r="AA91" s="37"/>
      <c r="AB91" s="37"/>
      <c r="AC91" s="37"/>
      <c r="AD91" s="37"/>
      <c r="AE91" s="37"/>
    </row>
    <row r="92" spans="1:65" s="11" customFormat="1" ht="29.25" customHeight="1">
      <c r="A92" s="170"/>
      <c r="B92" s="171"/>
      <c r="C92" s="172" t="s">
        <v>138</v>
      </c>
      <c r="D92" s="173" t="s">
        <v>59</v>
      </c>
      <c r="E92" s="173" t="s">
        <v>55</v>
      </c>
      <c r="F92" s="173" t="s">
        <v>56</v>
      </c>
      <c r="G92" s="173" t="s">
        <v>139</v>
      </c>
      <c r="H92" s="173" t="s">
        <v>140</v>
      </c>
      <c r="I92" s="174" t="s">
        <v>141</v>
      </c>
      <c r="J92" s="173" t="s">
        <v>104</v>
      </c>
      <c r="K92" s="175" t="s">
        <v>142</v>
      </c>
      <c r="L92" s="176"/>
      <c r="M92" s="72" t="s">
        <v>21</v>
      </c>
      <c r="N92" s="73" t="s">
        <v>44</v>
      </c>
      <c r="O92" s="73" t="s">
        <v>143</v>
      </c>
      <c r="P92" s="73" t="s">
        <v>144</v>
      </c>
      <c r="Q92" s="73" t="s">
        <v>145</v>
      </c>
      <c r="R92" s="73" t="s">
        <v>146</v>
      </c>
      <c r="S92" s="73" t="s">
        <v>147</v>
      </c>
      <c r="T92" s="74" t="s">
        <v>148</v>
      </c>
      <c r="U92" s="170"/>
      <c r="V92" s="170"/>
      <c r="W92" s="170"/>
      <c r="X92" s="170"/>
      <c r="Y92" s="170"/>
      <c r="Z92" s="170"/>
      <c r="AA92" s="170"/>
      <c r="AB92" s="170"/>
      <c r="AC92" s="170"/>
      <c r="AD92" s="170"/>
      <c r="AE92" s="170"/>
    </row>
    <row r="93" spans="1:65" s="2" customFormat="1" ht="22.9" customHeight="1">
      <c r="A93" s="37"/>
      <c r="B93" s="38"/>
      <c r="C93" s="79" t="s">
        <v>149</v>
      </c>
      <c r="D93" s="39"/>
      <c r="E93" s="39"/>
      <c r="F93" s="39"/>
      <c r="G93" s="39"/>
      <c r="H93" s="39"/>
      <c r="I93" s="119"/>
      <c r="J93" s="177">
        <f>BK93</f>
        <v>0</v>
      </c>
      <c r="K93" s="39"/>
      <c r="L93" s="42"/>
      <c r="M93" s="75"/>
      <c r="N93" s="178"/>
      <c r="O93" s="76"/>
      <c r="P93" s="179">
        <f>P94</f>
        <v>0</v>
      </c>
      <c r="Q93" s="76"/>
      <c r="R93" s="179">
        <f>R94</f>
        <v>63.666891249999999</v>
      </c>
      <c r="S93" s="76"/>
      <c r="T93" s="180">
        <f>T94</f>
        <v>30.854999999999997</v>
      </c>
      <c r="U93" s="37"/>
      <c r="V93" s="37"/>
      <c r="W93" s="37"/>
      <c r="X93" s="37"/>
      <c r="Y93" s="37"/>
      <c r="Z93" s="37"/>
      <c r="AA93" s="37"/>
      <c r="AB93" s="37"/>
      <c r="AC93" s="37"/>
      <c r="AD93" s="37"/>
      <c r="AE93" s="37"/>
      <c r="AT93" s="19" t="s">
        <v>73</v>
      </c>
      <c r="AU93" s="19" t="s">
        <v>105</v>
      </c>
      <c r="BK93" s="181">
        <f>BK94</f>
        <v>0</v>
      </c>
    </row>
    <row r="94" spans="1:65" s="12" customFormat="1" ht="25.9" customHeight="1">
      <c r="B94" s="182"/>
      <c r="C94" s="183"/>
      <c r="D94" s="184" t="s">
        <v>73</v>
      </c>
      <c r="E94" s="185" t="s">
        <v>150</v>
      </c>
      <c r="F94" s="185" t="s">
        <v>151</v>
      </c>
      <c r="G94" s="183"/>
      <c r="H94" s="183"/>
      <c r="I94" s="186"/>
      <c r="J94" s="187">
        <f>BK94</f>
        <v>0</v>
      </c>
      <c r="K94" s="183"/>
      <c r="L94" s="188"/>
      <c r="M94" s="189"/>
      <c r="N94" s="190"/>
      <c r="O94" s="190"/>
      <c r="P94" s="191">
        <f>P95+P140+P201+P208+P211+P228+P235</f>
        <v>0</v>
      </c>
      <c r="Q94" s="190"/>
      <c r="R94" s="191">
        <f>R95+R140+R201+R208+R211+R228+R235</f>
        <v>63.666891249999999</v>
      </c>
      <c r="S94" s="190"/>
      <c r="T94" s="192">
        <f>T95+T140+T201+T208+T211+T228+T235</f>
        <v>30.854999999999997</v>
      </c>
      <c r="AR94" s="193" t="s">
        <v>81</v>
      </c>
      <c r="AT94" s="194" t="s">
        <v>73</v>
      </c>
      <c r="AU94" s="194" t="s">
        <v>74</v>
      </c>
      <c r="AY94" s="193" t="s">
        <v>152</v>
      </c>
      <c r="BK94" s="195">
        <f>BK95+BK140+BK201+BK208+BK211+BK228+BK235</f>
        <v>0</v>
      </c>
    </row>
    <row r="95" spans="1:65" s="12" customFormat="1" ht="22.9" customHeight="1">
      <c r="B95" s="182"/>
      <c r="C95" s="183"/>
      <c r="D95" s="184" t="s">
        <v>73</v>
      </c>
      <c r="E95" s="196" t="s">
        <v>81</v>
      </c>
      <c r="F95" s="196" t="s">
        <v>153</v>
      </c>
      <c r="G95" s="183"/>
      <c r="H95" s="183"/>
      <c r="I95" s="186"/>
      <c r="J95" s="197">
        <f>BK95</f>
        <v>0</v>
      </c>
      <c r="K95" s="183"/>
      <c r="L95" s="188"/>
      <c r="M95" s="189"/>
      <c r="N95" s="190"/>
      <c r="O95" s="190"/>
      <c r="P95" s="191">
        <f>SUM(P96:P139)</f>
        <v>0</v>
      </c>
      <c r="Q95" s="190"/>
      <c r="R95" s="191">
        <f>SUM(R96:R139)</f>
        <v>1.9300000000000001E-3</v>
      </c>
      <c r="S95" s="190"/>
      <c r="T95" s="192">
        <f>SUM(T96:T139)</f>
        <v>30.854999999999997</v>
      </c>
      <c r="AR95" s="193" t="s">
        <v>81</v>
      </c>
      <c r="AT95" s="194" t="s">
        <v>73</v>
      </c>
      <c r="AU95" s="194" t="s">
        <v>81</v>
      </c>
      <c r="AY95" s="193" t="s">
        <v>152</v>
      </c>
      <c r="BK95" s="195">
        <f>SUM(BK96:BK139)</f>
        <v>0</v>
      </c>
    </row>
    <row r="96" spans="1:65" s="2" customFormat="1" ht="72" customHeight="1">
      <c r="A96" s="37"/>
      <c r="B96" s="38"/>
      <c r="C96" s="198" t="s">
        <v>81</v>
      </c>
      <c r="D96" s="198" t="s">
        <v>154</v>
      </c>
      <c r="E96" s="199" t="s">
        <v>2609</v>
      </c>
      <c r="F96" s="200" t="s">
        <v>2610</v>
      </c>
      <c r="G96" s="201" t="s">
        <v>219</v>
      </c>
      <c r="H96" s="202">
        <v>62</v>
      </c>
      <c r="I96" s="203"/>
      <c r="J96" s="204">
        <f>ROUND(I96*H96,2)</f>
        <v>0</v>
      </c>
      <c r="K96" s="200" t="s">
        <v>158</v>
      </c>
      <c r="L96" s="42"/>
      <c r="M96" s="205" t="s">
        <v>21</v>
      </c>
      <c r="N96" s="206" t="s">
        <v>45</v>
      </c>
      <c r="O96" s="68"/>
      <c r="P96" s="207">
        <f>O96*H96</f>
        <v>0</v>
      </c>
      <c r="Q96" s="207">
        <v>0</v>
      </c>
      <c r="R96" s="207">
        <f>Q96*H96</f>
        <v>0</v>
      </c>
      <c r="S96" s="207">
        <v>0.23499999999999999</v>
      </c>
      <c r="T96" s="208">
        <f>S96*H96</f>
        <v>14.569999999999999</v>
      </c>
      <c r="U96" s="37"/>
      <c r="V96" s="37"/>
      <c r="W96" s="37"/>
      <c r="X96" s="37"/>
      <c r="Y96" s="37"/>
      <c r="Z96" s="37"/>
      <c r="AA96" s="37"/>
      <c r="AB96" s="37"/>
      <c r="AC96" s="37"/>
      <c r="AD96" s="37"/>
      <c r="AE96" s="37"/>
      <c r="AR96" s="209" t="s">
        <v>159</v>
      </c>
      <c r="AT96" s="209" t="s">
        <v>154</v>
      </c>
      <c r="AU96" s="209" t="s">
        <v>83</v>
      </c>
      <c r="AY96" s="19" t="s">
        <v>152</v>
      </c>
      <c r="BE96" s="210">
        <f>IF(N96="základní",J96,0)</f>
        <v>0</v>
      </c>
      <c r="BF96" s="210">
        <f>IF(N96="snížená",J96,0)</f>
        <v>0</v>
      </c>
      <c r="BG96" s="210">
        <f>IF(N96="zákl. přenesená",J96,0)</f>
        <v>0</v>
      </c>
      <c r="BH96" s="210">
        <f>IF(N96="sníž. přenesená",J96,0)</f>
        <v>0</v>
      </c>
      <c r="BI96" s="210">
        <f>IF(N96="nulová",J96,0)</f>
        <v>0</v>
      </c>
      <c r="BJ96" s="19" t="s">
        <v>81</v>
      </c>
      <c r="BK96" s="210">
        <f>ROUND(I96*H96,2)</f>
        <v>0</v>
      </c>
      <c r="BL96" s="19" t="s">
        <v>159</v>
      </c>
      <c r="BM96" s="209" t="s">
        <v>2611</v>
      </c>
    </row>
    <row r="97" spans="1:65" s="13" customFormat="1">
      <c r="B97" s="211"/>
      <c r="C97" s="212"/>
      <c r="D97" s="213" t="s">
        <v>161</v>
      </c>
      <c r="E97" s="214" t="s">
        <v>21</v>
      </c>
      <c r="F97" s="215" t="s">
        <v>2612</v>
      </c>
      <c r="G97" s="212"/>
      <c r="H97" s="214" t="s">
        <v>21</v>
      </c>
      <c r="I97" s="216"/>
      <c r="J97" s="212"/>
      <c r="K97" s="212"/>
      <c r="L97" s="217"/>
      <c r="M97" s="218"/>
      <c r="N97" s="219"/>
      <c r="O97" s="219"/>
      <c r="P97" s="219"/>
      <c r="Q97" s="219"/>
      <c r="R97" s="219"/>
      <c r="S97" s="219"/>
      <c r="T97" s="220"/>
      <c r="AT97" s="221" t="s">
        <v>161</v>
      </c>
      <c r="AU97" s="221" t="s">
        <v>83</v>
      </c>
      <c r="AV97" s="13" t="s">
        <v>81</v>
      </c>
      <c r="AW97" s="13" t="s">
        <v>36</v>
      </c>
      <c r="AX97" s="13" t="s">
        <v>74</v>
      </c>
      <c r="AY97" s="221" t="s">
        <v>152</v>
      </c>
    </row>
    <row r="98" spans="1:65" s="14" customFormat="1">
      <c r="B98" s="222"/>
      <c r="C98" s="223"/>
      <c r="D98" s="213" t="s">
        <v>161</v>
      </c>
      <c r="E98" s="224" t="s">
        <v>21</v>
      </c>
      <c r="F98" s="225" t="s">
        <v>2613</v>
      </c>
      <c r="G98" s="223"/>
      <c r="H98" s="226">
        <v>62</v>
      </c>
      <c r="I98" s="227"/>
      <c r="J98" s="223"/>
      <c r="K98" s="223"/>
      <c r="L98" s="228"/>
      <c r="M98" s="229"/>
      <c r="N98" s="230"/>
      <c r="O98" s="230"/>
      <c r="P98" s="230"/>
      <c r="Q98" s="230"/>
      <c r="R98" s="230"/>
      <c r="S98" s="230"/>
      <c r="T98" s="231"/>
      <c r="AT98" s="232" t="s">
        <v>161</v>
      </c>
      <c r="AU98" s="232" t="s">
        <v>83</v>
      </c>
      <c r="AV98" s="14" t="s">
        <v>83</v>
      </c>
      <c r="AW98" s="14" t="s">
        <v>36</v>
      </c>
      <c r="AX98" s="14" t="s">
        <v>81</v>
      </c>
      <c r="AY98" s="232" t="s">
        <v>152</v>
      </c>
    </row>
    <row r="99" spans="1:65" s="13" customFormat="1">
      <c r="B99" s="211"/>
      <c r="C99" s="212"/>
      <c r="D99" s="213" t="s">
        <v>161</v>
      </c>
      <c r="E99" s="214" t="s">
        <v>21</v>
      </c>
      <c r="F99" s="215" t="s">
        <v>2614</v>
      </c>
      <c r="G99" s="212"/>
      <c r="H99" s="214" t="s">
        <v>21</v>
      </c>
      <c r="I99" s="216"/>
      <c r="J99" s="212"/>
      <c r="K99" s="212"/>
      <c r="L99" s="217"/>
      <c r="M99" s="218"/>
      <c r="N99" s="219"/>
      <c r="O99" s="219"/>
      <c r="P99" s="219"/>
      <c r="Q99" s="219"/>
      <c r="R99" s="219"/>
      <c r="S99" s="219"/>
      <c r="T99" s="220"/>
      <c r="AT99" s="221" t="s">
        <v>161</v>
      </c>
      <c r="AU99" s="221" t="s">
        <v>83</v>
      </c>
      <c r="AV99" s="13" t="s">
        <v>81</v>
      </c>
      <c r="AW99" s="13" t="s">
        <v>36</v>
      </c>
      <c r="AX99" s="13" t="s">
        <v>74</v>
      </c>
      <c r="AY99" s="221" t="s">
        <v>152</v>
      </c>
    </row>
    <row r="100" spans="1:65" s="2" customFormat="1" ht="48" customHeight="1">
      <c r="A100" s="37"/>
      <c r="B100" s="38"/>
      <c r="C100" s="198" t="s">
        <v>83</v>
      </c>
      <c r="D100" s="198" t="s">
        <v>154</v>
      </c>
      <c r="E100" s="199" t="s">
        <v>2615</v>
      </c>
      <c r="F100" s="200" t="s">
        <v>2616</v>
      </c>
      <c r="G100" s="201" t="s">
        <v>219</v>
      </c>
      <c r="H100" s="202">
        <v>62</v>
      </c>
      <c r="I100" s="203"/>
      <c r="J100" s="204">
        <f>ROUND(I100*H100,2)</f>
        <v>0</v>
      </c>
      <c r="K100" s="200" t="s">
        <v>158</v>
      </c>
      <c r="L100" s="42"/>
      <c r="M100" s="205" t="s">
        <v>21</v>
      </c>
      <c r="N100" s="206" t="s">
        <v>45</v>
      </c>
      <c r="O100" s="68"/>
      <c r="P100" s="207">
        <f>O100*H100</f>
        <v>0</v>
      </c>
      <c r="Q100" s="207">
        <v>0</v>
      </c>
      <c r="R100" s="207">
        <f>Q100*H100</f>
        <v>0</v>
      </c>
      <c r="S100" s="207">
        <v>0.18</v>
      </c>
      <c r="T100" s="208">
        <f>S100*H100</f>
        <v>11.16</v>
      </c>
      <c r="U100" s="37"/>
      <c r="V100" s="37"/>
      <c r="W100" s="37"/>
      <c r="X100" s="37"/>
      <c r="Y100" s="37"/>
      <c r="Z100" s="37"/>
      <c r="AA100" s="37"/>
      <c r="AB100" s="37"/>
      <c r="AC100" s="37"/>
      <c r="AD100" s="37"/>
      <c r="AE100" s="37"/>
      <c r="AR100" s="209" t="s">
        <v>159</v>
      </c>
      <c r="AT100" s="209" t="s">
        <v>154</v>
      </c>
      <c r="AU100" s="209" t="s">
        <v>83</v>
      </c>
      <c r="AY100" s="19" t="s">
        <v>152</v>
      </c>
      <c r="BE100" s="210">
        <f>IF(N100="základní",J100,0)</f>
        <v>0</v>
      </c>
      <c r="BF100" s="210">
        <f>IF(N100="snížená",J100,0)</f>
        <v>0</v>
      </c>
      <c r="BG100" s="210">
        <f>IF(N100="zákl. přenesená",J100,0)</f>
        <v>0</v>
      </c>
      <c r="BH100" s="210">
        <f>IF(N100="sníž. přenesená",J100,0)</f>
        <v>0</v>
      </c>
      <c r="BI100" s="210">
        <f>IF(N100="nulová",J100,0)</f>
        <v>0</v>
      </c>
      <c r="BJ100" s="19" t="s">
        <v>81</v>
      </c>
      <c r="BK100" s="210">
        <f>ROUND(I100*H100,2)</f>
        <v>0</v>
      </c>
      <c r="BL100" s="19" t="s">
        <v>159</v>
      </c>
      <c r="BM100" s="209" t="s">
        <v>2617</v>
      </c>
    </row>
    <row r="101" spans="1:65" s="13" customFormat="1">
      <c r="B101" s="211"/>
      <c r="C101" s="212"/>
      <c r="D101" s="213" t="s">
        <v>161</v>
      </c>
      <c r="E101" s="214" t="s">
        <v>21</v>
      </c>
      <c r="F101" s="215" t="s">
        <v>2612</v>
      </c>
      <c r="G101" s="212"/>
      <c r="H101" s="214" t="s">
        <v>21</v>
      </c>
      <c r="I101" s="216"/>
      <c r="J101" s="212"/>
      <c r="K101" s="212"/>
      <c r="L101" s="217"/>
      <c r="M101" s="218"/>
      <c r="N101" s="219"/>
      <c r="O101" s="219"/>
      <c r="P101" s="219"/>
      <c r="Q101" s="219"/>
      <c r="R101" s="219"/>
      <c r="S101" s="219"/>
      <c r="T101" s="220"/>
      <c r="AT101" s="221" t="s">
        <v>161</v>
      </c>
      <c r="AU101" s="221" t="s">
        <v>83</v>
      </c>
      <c r="AV101" s="13" t="s">
        <v>81</v>
      </c>
      <c r="AW101" s="13" t="s">
        <v>36</v>
      </c>
      <c r="AX101" s="13" t="s">
        <v>74</v>
      </c>
      <c r="AY101" s="221" t="s">
        <v>152</v>
      </c>
    </row>
    <row r="102" spans="1:65" s="14" customFormat="1">
      <c r="B102" s="222"/>
      <c r="C102" s="223"/>
      <c r="D102" s="213" t="s">
        <v>161</v>
      </c>
      <c r="E102" s="224" t="s">
        <v>21</v>
      </c>
      <c r="F102" s="225" t="s">
        <v>2618</v>
      </c>
      <c r="G102" s="223"/>
      <c r="H102" s="226">
        <v>62</v>
      </c>
      <c r="I102" s="227"/>
      <c r="J102" s="223"/>
      <c r="K102" s="223"/>
      <c r="L102" s="228"/>
      <c r="M102" s="229"/>
      <c r="N102" s="230"/>
      <c r="O102" s="230"/>
      <c r="P102" s="230"/>
      <c r="Q102" s="230"/>
      <c r="R102" s="230"/>
      <c r="S102" s="230"/>
      <c r="T102" s="231"/>
      <c r="AT102" s="232" t="s">
        <v>161</v>
      </c>
      <c r="AU102" s="232" t="s">
        <v>83</v>
      </c>
      <c r="AV102" s="14" t="s">
        <v>83</v>
      </c>
      <c r="AW102" s="14" t="s">
        <v>36</v>
      </c>
      <c r="AX102" s="14" t="s">
        <v>81</v>
      </c>
      <c r="AY102" s="232" t="s">
        <v>152</v>
      </c>
    </row>
    <row r="103" spans="1:65" s="2" customFormat="1" ht="48" customHeight="1">
      <c r="A103" s="37"/>
      <c r="B103" s="38"/>
      <c r="C103" s="198" t="s">
        <v>170</v>
      </c>
      <c r="D103" s="198" t="s">
        <v>154</v>
      </c>
      <c r="E103" s="199" t="s">
        <v>2619</v>
      </c>
      <c r="F103" s="200" t="s">
        <v>2620</v>
      </c>
      <c r="G103" s="201" t="s">
        <v>271</v>
      </c>
      <c r="H103" s="202">
        <v>25</v>
      </c>
      <c r="I103" s="203"/>
      <c r="J103" s="204">
        <f>ROUND(I103*H103,2)</f>
        <v>0</v>
      </c>
      <c r="K103" s="200" t="s">
        <v>158</v>
      </c>
      <c r="L103" s="42"/>
      <c r="M103" s="205" t="s">
        <v>21</v>
      </c>
      <c r="N103" s="206" t="s">
        <v>45</v>
      </c>
      <c r="O103" s="68"/>
      <c r="P103" s="207">
        <f>O103*H103</f>
        <v>0</v>
      </c>
      <c r="Q103" s="207">
        <v>0</v>
      </c>
      <c r="R103" s="207">
        <f>Q103*H103</f>
        <v>0</v>
      </c>
      <c r="S103" s="207">
        <v>0.20499999999999999</v>
      </c>
      <c r="T103" s="208">
        <f>S103*H103</f>
        <v>5.125</v>
      </c>
      <c r="U103" s="37"/>
      <c r="V103" s="37"/>
      <c r="W103" s="37"/>
      <c r="X103" s="37"/>
      <c r="Y103" s="37"/>
      <c r="Z103" s="37"/>
      <c r="AA103" s="37"/>
      <c r="AB103" s="37"/>
      <c r="AC103" s="37"/>
      <c r="AD103" s="37"/>
      <c r="AE103" s="37"/>
      <c r="AR103" s="209" t="s">
        <v>159</v>
      </c>
      <c r="AT103" s="209" t="s">
        <v>154</v>
      </c>
      <c r="AU103" s="209" t="s">
        <v>83</v>
      </c>
      <c r="AY103" s="19" t="s">
        <v>152</v>
      </c>
      <c r="BE103" s="210">
        <f>IF(N103="základní",J103,0)</f>
        <v>0</v>
      </c>
      <c r="BF103" s="210">
        <f>IF(N103="snížená",J103,0)</f>
        <v>0</v>
      </c>
      <c r="BG103" s="210">
        <f>IF(N103="zákl. přenesená",J103,0)</f>
        <v>0</v>
      </c>
      <c r="BH103" s="210">
        <f>IF(N103="sníž. přenesená",J103,0)</f>
        <v>0</v>
      </c>
      <c r="BI103" s="210">
        <f>IF(N103="nulová",J103,0)</f>
        <v>0</v>
      </c>
      <c r="BJ103" s="19" t="s">
        <v>81</v>
      </c>
      <c r="BK103" s="210">
        <f>ROUND(I103*H103,2)</f>
        <v>0</v>
      </c>
      <c r="BL103" s="19" t="s">
        <v>159</v>
      </c>
      <c r="BM103" s="209" t="s">
        <v>2621</v>
      </c>
    </row>
    <row r="104" spans="1:65" s="13" customFormat="1">
      <c r="B104" s="211"/>
      <c r="C104" s="212"/>
      <c r="D104" s="213" t="s">
        <v>161</v>
      </c>
      <c r="E104" s="214" t="s">
        <v>21</v>
      </c>
      <c r="F104" s="215" t="s">
        <v>2612</v>
      </c>
      <c r="G104" s="212"/>
      <c r="H104" s="214" t="s">
        <v>21</v>
      </c>
      <c r="I104" s="216"/>
      <c r="J104" s="212"/>
      <c r="K104" s="212"/>
      <c r="L104" s="217"/>
      <c r="M104" s="218"/>
      <c r="N104" s="219"/>
      <c r="O104" s="219"/>
      <c r="P104" s="219"/>
      <c r="Q104" s="219"/>
      <c r="R104" s="219"/>
      <c r="S104" s="219"/>
      <c r="T104" s="220"/>
      <c r="AT104" s="221" t="s">
        <v>161</v>
      </c>
      <c r="AU104" s="221" t="s">
        <v>83</v>
      </c>
      <c r="AV104" s="13" t="s">
        <v>81</v>
      </c>
      <c r="AW104" s="13" t="s">
        <v>36</v>
      </c>
      <c r="AX104" s="13" t="s">
        <v>74</v>
      </c>
      <c r="AY104" s="221" t="s">
        <v>152</v>
      </c>
    </row>
    <row r="105" spans="1:65" s="14" customFormat="1">
      <c r="B105" s="222"/>
      <c r="C105" s="223"/>
      <c r="D105" s="213" t="s">
        <v>161</v>
      </c>
      <c r="E105" s="224" t="s">
        <v>21</v>
      </c>
      <c r="F105" s="225" t="s">
        <v>2622</v>
      </c>
      <c r="G105" s="223"/>
      <c r="H105" s="226">
        <v>25</v>
      </c>
      <c r="I105" s="227"/>
      <c r="J105" s="223"/>
      <c r="K105" s="223"/>
      <c r="L105" s="228"/>
      <c r="M105" s="229"/>
      <c r="N105" s="230"/>
      <c r="O105" s="230"/>
      <c r="P105" s="230"/>
      <c r="Q105" s="230"/>
      <c r="R105" s="230"/>
      <c r="S105" s="230"/>
      <c r="T105" s="231"/>
      <c r="AT105" s="232" t="s">
        <v>161</v>
      </c>
      <c r="AU105" s="232" t="s">
        <v>83</v>
      </c>
      <c r="AV105" s="14" t="s">
        <v>83</v>
      </c>
      <c r="AW105" s="14" t="s">
        <v>36</v>
      </c>
      <c r="AX105" s="14" t="s">
        <v>81</v>
      </c>
      <c r="AY105" s="232" t="s">
        <v>152</v>
      </c>
    </row>
    <row r="106" spans="1:65" s="2" customFormat="1" ht="48" customHeight="1">
      <c r="A106" s="37"/>
      <c r="B106" s="38"/>
      <c r="C106" s="198" t="s">
        <v>159</v>
      </c>
      <c r="D106" s="198" t="s">
        <v>154</v>
      </c>
      <c r="E106" s="199" t="s">
        <v>155</v>
      </c>
      <c r="F106" s="200" t="s">
        <v>156</v>
      </c>
      <c r="G106" s="201" t="s">
        <v>157</v>
      </c>
      <c r="H106" s="202">
        <v>18.3</v>
      </c>
      <c r="I106" s="203"/>
      <c r="J106" s="204">
        <f>ROUND(I106*H106,2)</f>
        <v>0</v>
      </c>
      <c r="K106" s="200" t="s">
        <v>158</v>
      </c>
      <c r="L106" s="42"/>
      <c r="M106" s="205" t="s">
        <v>21</v>
      </c>
      <c r="N106" s="206" t="s">
        <v>45</v>
      </c>
      <c r="O106" s="68"/>
      <c r="P106" s="207">
        <f>O106*H106</f>
        <v>0</v>
      </c>
      <c r="Q106" s="207">
        <v>0</v>
      </c>
      <c r="R106" s="207">
        <f>Q106*H106</f>
        <v>0</v>
      </c>
      <c r="S106" s="207">
        <v>0</v>
      </c>
      <c r="T106" s="208">
        <f>S106*H106</f>
        <v>0</v>
      </c>
      <c r="U106" s="37"/>
      <c r="V106" s="37"/>
      <c r="W106" s="37"/>
      <c r="X106" s="37"/>
      <c r="Y106" s="37"/>
      <c r="Z106" s="37"/>
      <c r="AA106" s="37"/>
      <c r="AB106" s="37"/>
      <c r="AC106" s="37"/>
      <c r="AD106" s="37"/>
      <c r="AE106" s="37"/>
      <c r="AR106" s="209" t="s">
        <v>159</v>
      </c>
      <c r="AT106" s="209" t="s">
        <v>154</v>
      </c>
      <c r="AU106" s="209" t="s">
        <v>83</v>
      </c>
      <c r="AY106" s="19" t="s">
        <v>152</v>
      </c>
      <c r="BE106" s="210">
        <f>IF(N106="základní",J106,0)</f>
        <v>0</v>
      </c>
      <c r="BF106" s="210">
        <f>IF(N106="snížená",J106,0)</f>
        <v>0</v>
      </c>
      <c r="BG106" s="210">
        <f>IF(N106="zákl. přenesená",J106,0)</f>
        <v>0</v>
      </c>
      <c r="BH106" s="210">
        <f>IF(N106="sníž. přenesená",J106,0)</f>
        <v>0</v>
      </c>
      <c r="BI106" s="210">
        <f>IF(N106="nulová",J106,0)</f>
        <v>0</v>
      </c>
      <c r="BJ106" s="19" t="s">
        <v>81</v>
      </c>
      <c r="BK106" s="210">
        <f>ROUND(I106*H106,2)</f>
        <v>0</v>
      </c>
      <c r="BL106" s="19" t="s">
        <v>159</v>
      </c>
      <c r="BM106" s="209" t="s">
        <v>2623</v>
      </c>
    </row>
    <row r="107" spans="1:65" s="13" customFormat="1">
      <c r="B107" s="211"/>
      <c r="C107" s="212"/>
      <c r="D107" s="213" t="s">
        <v>161</v>
      </c>
      <c r="E107" s="214" t="s">
        <v>21</v>
      </c>
      <c r="F107" s="215" t="s">
        <v>2612</v>
      </c>
      <c r="G107" s="212"/>
      <c r="H107" s="214" t="s">
        <v>21</v>
      </c>
      <c r="I107" s="216"/>
      <c r="J107" s="212"/>
      <c r="K107" s="212"/>
      <c r="L107" s="217"/>
      <c r="M107" s="218"/>
      <c r="N107" s="219"/>
      <c r="O107" s="219"/>
      <c r="P107" s="219"/>
      <c r="Q107" s="219"/>
      <c r="R107" s="219"/>
      <c r="S107" s="219"/>
      <c r="T107" s="220"/>
      <c r="AT107" s="221" t="s">
        <v>161</v>
      </c>
      <c r="AU107" s="221" t="s">
        <v>83</v>
      </c>
      <c r="AV107" s="13" t="s">
        <v>81</v>
      </c>
      <c r="AW107" s="13" t="s">
        <v>36</v>
      </c>
      <c r="AX107" s="13" t="s">
        <v>74</v>
      </c>
      <c r="AY107" s="221" t="s">
        <v>152</v>
      </c>
    </row>
    <row r="108" spans="1:65" s="13" customFormat="1">
      <c r="B108" s="211"/>
      <c r="C108" s="212"/>
      <c r="D108" s="213" t="s">
        <v>161</v>
      </c>
      <c r="E108" s="214" t="s">
        <v>21</v>
      </c>
      <c r="F108" s="215" t="s">
        <v>2624</v>
      </c>
      <c r="G108" s="212"/>
      <c r="H108" s="214" t="s">
        <v>21</v>
      </c>
      <c r="I108" s="216"/>
      <c r="J108" s="212"/>
      <c r="K108" s="212"/>
      <c r="L108" s="217"/>
      <c r="M108" s="218"/>
      <c r="N108" s="219"/>
      <c r="O108" s="219"/>
      <c r="P108" s="219"/>
      <c r="Q108" s="219"/>
      <c r="R108" s="219"/>
      <c r="S108" s="219"/>
      <c r="T108" s="220"/>
      <c r="AT108" s="221" t="s">
        <v>161</v>
      </c>
      <c r="AU108" s="221" t="s">
        <v>83</v>
      </c>
      <c r="AV108" s="13" t="s">
        <v>81</v>
      </c>
      <c r="AW108" s="13" t="s">
        <v>36</v>
      </c>
      <c r="AX108" s="13" t="s">
        <v>74</v>
      </c>
      <c r="AY108" s="221" t="s">
        <v>152</v>
      </c>
    </row>
    <row r="109" spans="1:65" s="14" customFormat="1">
      <c r="B109" s="222"/>
      <c r="C109" s="223"/>
      <c r="D109" s="213" t="s">
        <v>161</v>
      </c>
      <c r="E109" s="224" t="s">
        <v>21</v>
      </c>
      <c r="F109" s="225" t="s">
        <v>2625</v>
      </c>
      <c r="G109" s="223"/>
      <c r="H109" s="226">
        <v>18.3</v>
      </c>
      <c r="I109" s="227"/>
      <c r="J109" s="223"/>
      <c r="K109" s="223"/>
      <c r="L109" s="228"/>
      <c r="M109" s="229"/>
      <c r="N109" s="230"/>
      <c r="O109" s="230"/>
      <c r="P109" s="230"/>
      <c r="Q109" s="230"/>
      <c r="R109" s="230"/>
      <c r="S109" s="230"/>
      <c r="T109" s="231"/>
      <c r="AT109" s="232" t="s">
        <v>161</v>
      </c>
      <c r="AU109" s="232" t="s">
        <v>83</v>
      </c>
      <c r="AV109" s="14" t="s">
        <v>83</v>
      </c>
      <c r="AW109" s="14" t="s">
        <v>36</v>
      </c>
      <c r="AX109" s="14" t="s">
        <v>81</v>
      </c>
      <c r="AY109" s="232" t="s">
        <v>152</v>
      </c>
    </row>
    <row r="110" spans="1:65" s="2" customFormat="1" ht="36" customHeight="1">
      <c r="A110" s="37"/>
      <c r="B110" s="38"/>
      <c r="C110" s="198" t="s">
        <v>191</v>
      </c>
      <c r="D110" s="198" t="s">
        <v>154</v>
      </c>
      <c r="E110" s="199" t="s">
        <v>164</v>
      </c>
      <c r="F110" s="200" t="s">
        <v>165</v>
      </c>
      <c r="G110" s="201" t="s">
        <v>157</v>
      </c>
      <c r="H110" s="202">
        <v>68.040000000000006</v>
      </c>
      <c r="I110" s="203"/>
      <c r="J110" s="204">
        <f>ROUND(I110*H110,2)</f>
        <v>0</v>
      </c>
      <c r="K110" s="200" t="s">
        <v>158</v>
      </c>
      <c r="L110" s="42"/>
      <c r="M110" s="205" t="s">
        <v>21</v>
      </c>
      <c r="N110" s="206" t="s">
        <v>45</v>
      </c>
      <c r="O110" s="68"/>
      <c r="P110" s="207">
        <f>O110*H110</f>
        <v>0</v>
      </c>
      <c r="Q110" s="207">
        <v>0</v>
      </c>
      <c r="R110" s="207">
        <f>Q110*H110</f>
        <v>0</v>
      </c>
      <c r="S110" s="207">
        <v>0</v>
      </c>
      <c r="T110" s="208">
        <f>S110*H110</f>
        <v>0</v>
      </c>
      <c r="U110" s="37"/>
      <c r="V110" s="37"/>
      <c r="W110" s="37"/>
      <c r="X110" s="37"/>
      <c r="Y110" s="37"/>
      <c r="Z110" s="37"/>
      <c r="AA110" s="37"/>
      <c r="AB110" s="37"/>
      <c r="AC110" s="37"/>
      <c r="AD110" s="37"/>
      <c r="AE110" s="37"/>
      <c r="AR110" s="209" t="s">
        <v>159</v>
      </c>
      <c r="AT110" s="209" t="s">
        <v>154</v>
      </c>
      <c r="AU110" s="209" t="s">
        <v>83</v>
      </c>
      <c r="AY110" s="19" t="s">
        <v>152</v>
      </c>
      <c r="BE110" s="210">
        <f>IF(N110="základní",J110,0)</f>
        <v>0</v>
      </c>
      <c r="BF110" s="210">
        <f>IF(N110="snížená",J110,0)</f>
        <v>0</v>
      </c>
      <c r="BG110" s="210">
        <f>IF(N110="zákl. přenesená",J110,0)</f>
        <v>0</v>
      </c>
      <c r="BH110" s="210">
        <f>IF(N110="sníž. přenesená",J110,0)</f>
        <v>0</v>
      </c>
      <c r="BI110" s="210">
        <f>IF(N110="nulová",J110,0)</f>
        <v>0</v>
      </c>
      <c r="BJ110" s="19" t="s">
        <v>81</v>
      </c>
      <c r="BK110" s="210">
        <f>ROUND(I110*H110,2)</f>
        <v>0</v>
      </c>
      <c r="BL110" s="19" t="s">
        <v>159</v>
      </c>
      <c r="BM110" s="209" t="s">
        <v>2626</v>
      </c>
    </row>
    <row r="111" spans="1:65" s="13" customFormat="1">
      <c r="B111" s="211"/>
      <c r="C111" s="212"/>
      <c r="D111" s="213" t="s">
        <v>161</v>
      </c>
      <c r="E111" s="214" t="s">
        <v>21</v>
      </c>
      <c r="F111" s="215" t="s">
        <v>2627</v>
      </c>
      <c r="G111" s="212"/>
      <c r="H111" s="214" t="s">
        <v>21</v>
      </c>
      <c r="I111" s="216"/>
      <c r="J111" s="212"/>
      <c r="K111" s="212"/>
      <c r="L111" s="217"/>
      <c r="M111" s="218"/>
      <c r="N111" s="219"/>
      <c r="O111" s="219"/>
      <c r="P111" s="219"/>
      <c r="Q111" s="219"/>
      <c r="R111" s="219"/>
      <c r="S111" s="219"/>
      <c r="T111" s="220"/>
      <c r="AT111" s="221" t="s">
        <v>161</v>
      </c>
      <c r="AU111" s="221" t="s">
        <v>83</v>
      </c>
      <c r="AV111" s="13" t="s">
        <v>81</v>
      </c>
      <c r="AW111" s="13" t="s">
        <v>36</v>
      </c>
      <c r="AX111" s="13" t="s">
        <v>74</v>
      </c>
      <c r="AY111" s="221" t="s">
        <v>152</v>
      </c>
    </row>
    <row r="112" spans="1:65" s="14" customFormat="1">
      <c r="B112" s="222"/>
      <c r="C112" s="223"/>
      <c r="D112" s="213" t="s">
        <v>161</v>
      </c>
      <c r="E112" s="224" t="s">
        <v>21</v>
      </c>
      <c r="F112" s="225" t="s">
        <v>2628</v>
      </c>
      <c r="G112" s="223"/>
      <c r="H112" s="226">
        <v>8.1649999999999991</v>
      </c>
      <c r="I112" s="227"/>
      <c r="J112" s="223"/>
      <c r="K112" s="223"/>
      <c r="L112" s="228"/>
      <c r="M112" s="229"/>
      <c r="N112" s="230"/>
      <c r="O112" s="230"/>
      <c r="P112" s="230"/>
      <c r="Q112" s="230"/>
      <c r="R112" s="230"/>
      <c r="S112" s="230"/>
      <c r="T112" s="231"/>
      <c r="AT112" s="232" t="s">
        <v>161</v>
      </c>
      <c r="AU112" s="232" t="s">
        <v>83</v>
      </c>
      <c r="AV112" s="14" t="s">
        <v>83</v>
      </c>
      <c r="AW112" s="14" t="s">
        <v>36</v>
      </c>
      <c r="AX112" s="14" t="s">
        <v>74</v>
      </c>
      <c r="AY112" s="232" t="s">
        <v>152</v>
      </c>
    </row>
    <row r="113" spans="1:65" s="14" customFormat="1">
      <c r="B113" s="222"/>
      <c r="C113" s="223"/>
      <c r="D113" s="213" t="s">
        <v>161</v>
      </c>
      <c r="E113" s="224" t="s">
        <v>21</v>
      </c>
      <c r="F113" s="225" t="s">
        <v>2629</v>
      </c>
      <c r="G113" s="223"/>
      <c r="H113" s="226">
        <v>33.020000000000003</v>
      </c>
      <c r="I113" s="227"/>
      <c r="J113" s="223"/>
      <c r="K113" s="223"/>
      <c r="L113" s="228"/>
      <c r="M113" s="229"/>
      <c r="N113" s="230"/>
      <c r="O113" s="230"/>
      <c r="P113" s="230"/>
      <c r="Q113" s="230"/>
      <c r="R113" s="230"/>
      <c r="S113" s="230"/>
      <c r="T113" s="231"/>
      <c r="AT113" s="232" t="s">
        <v>161</v>
      </c>
      <c r="AU113" s="232" t="s">
        <v>83</v>
      </c>
      <c r="AV113" s="14" t="s">
        <v>83</v>
      </c>
      <c r="AW113" s="14" t="s">
        <v>36</v>
      </c>
      <c r="AX113" s="14" t="s">
        <v>74</v>
      </c>
      <c r="AY113" s="232" t="s">
        <v>152</v>
      </c>
    </row>
    <row r="114" spans="1:65" s="14" customFormat="1">
      <c r="B114" s="222"/>
      <c r="C114" s="223"/>
      <c r="D114" s="213" t="s">
        <v>161</v>
      </c>
      <c r="E114" s="224" t="s">
        <v>21</v>
      </c>
      <c r="F114" s="225" t="s">
        <v>2630</v>
      </c>
      <c r="G114" s="223"/>
      <c r="H114" s="226">
        <v>12.5</v>
      </c>
      <c r="I114" s="227"/>
      <c r="J114" s="223"/>
      <c r="K114" s="223"/>
      <c r="L114" s="228"/>
      <c r="M114" s="229"/>
      <c r="N114" s="230"/>
      <c r="O114" s="230"/>
      <c r="P114" s="230"/>
      <c r="Q114" s="230"/>
      <c r="R114" s="230"/>
      <c r="S114" s="230"/>
      <c r="T114" s="231"/>
      <c r="AT114" s="232" t="s">
        <v>161</v>
      </c>
      <c r="AU114" s="232" t="s">
        <v>83</v>
      </c>
      <c r="AV114" s="14" t="s">
        <v>83</v>
      </c>
      <c r="AW114" s="14" t="s">
        <v>36</v>
      </c>
      <c r="AX114" s="14" t="s">
        <v>74</v>
      </c>
      <c r="AY114" s="232" t="s">
        <v>152</v>
      </c>
    </row>
    <row r="115" spans="1:65" s="14" customFormat="1">
      <c r="B115" s="222"/>
      <c r="C115" s="223"/>
      <c r="D115" s="213" t="s">
        <v>161</v>
      </c>
      <c r="E115" s="224" t="s">
        <v>21</v>
      </c>
      <c r="F115" s="225" t="s">
        <v>2631</v>
      </c>
      <c r="G115" s="223"/>
      <c r="H115" s="226">
        <v>2.7749999999999999</v>
      </c>
      <c r="I115" s="227"/>
      <c r="J115" s="223"/>
      <c r="K115" s="223"/>
      <c r="L115" s="228"/>
      <c r="M115" s="229"/>
      <c r="N115" s="230"/>
      <c r="O115" s="230"/>
      <c r="P115" s="230"/>
      <c r="Q115" s="230"/>
      <c r="R115" s="230"/>
      <c r="S115" s="230"/>
      <c r="T115" s="231"/>
      <c r="AT115" s="232" t="s">
        <v>161</v>
      </c>
      <c r="AU115" s="232" t="s">
        <v>83</v>
      </c>
      <c r="AV115" s="14" t="s">
        <v>83</v>
      </c>
      <c r="AW115" s="14" t="s">
        <v>36</v>
      </c>
      <c r="AX115" s="14" t="s">
        <v>74</v>
      </c>
      <c r="AY115" s="232" t="s">
        <v>152</v>
      </c>
    </row>
    <row r="116" spans="1:65" s="14" customFormat="1" ht="22.5">
      <c r="B116" s="222"/>
      <c r="C116" s="223"/>
      <c r="D116" s="213" t="s">
        <v>161</v>
      </c>
      <c r="E116" s="224" t="s">
        <v>21</v>
      </c>
      <c r="F116" s="225" t="s">
        <v>2632</v>
      </c>
      <c r="G116" s="223"/>
      <c r="H116" s="226">
        <v>11.58</v>
      </c>
      <c r="I116" s="227"/>
      <c r="J116" s="223"/>
      <c r="K116" s="223"/>
      <c r="L116" s="228"/>
      <c r="M116" s="229"/>
      <c r="N116" s="230"/>
      <c r="O116" s="230"/>
      <c r="P116" s="230"/>
      <c r="Q116" s="230"/>
      <c r="R116" s="230"/>
      <c r="S116" s="230"/>
      <c r="T116" s="231"/>
      <c r="AT116" s="232" t="s">
        <v>161</v>
      </c>
      <c r="AU116" s="232" t="s">
        <v>83</v>
      </c>
      <c r="AV116" s="14" t="s">
        <v>83</v>
      </c>
      <c r="AW116" s="14" t="s">
        <v>36</v>
      </c>
      <c r="AX116" s="14" t="s">
        <v>74</v>
      </c>
      <c r="AY116" s="232" t="s">
        <v>152</v>
      </c>
    </row>
    <row r="117" spans="1:65" s="15" customFormat="1">
      <c r="B117" s="233"/>
      <c r="C117" s="234"/>
      <c r="D117" s="213" t="s">
        <v>161</v>
      </c>
      <c r="E117" s="235" t="s">
        <v>21</v>
      </c>
      <c r="F117" s="236" t="s">
        <v>184</v>
      </c>
      <c r="G117" s="234"/>
      <c r="H117" s="237">
        <v>68.040000000000006</v>
      </c>
      <c r="I117" s="238"/>
      <c r="J117" s="234"/>
      <c r="K117" s="234"/>
      <c r="L117" s="239"/>
      <c r="M117" s="240"/>
      <c r="N117" s="241"/>
      <c r="O117" s="241"/>
      <c r="P117" s="241"/>
      <c r="Q117" s="241"/>
      <c r="R117" s="241"/>
      <c r="S117" s="241"/>
      <c r="T117" s="242"/>
      <c r="AT117" s="243" t="s">
        <v>161</v>
      </c>
      <c r="AU117" s="243" t="s">
        <v>83</v>
      </c>
      <c r="AV117" s="15" t="s">
        <v>159</v>
      </c>
      <c r="AW117" s="15" t="s">
        <v>36</v>
      </c>
      <c r="AX117" s="15" t="s">
        <v>81</v>
      </c>
      <c r="AY117" s="243" t="s">
        <v>152</v>
      </c>
    </row>
    <row r="118" spans="1:65" s="2" customFormat="1" ht="48" customHeight="1">
      <c r="A118" s="37"/>
      <c r="B118" s="38"/>
      <c r="C118" s="198" t="s">
        <v>196</v>
      </c>
      <c r="D118" s="198" t="s">
        <v>154</v>
      </c>
      <c r="E118" s="199" t="s">
        <v>185</v>
      </c>
      <c r="F118" s="200" t="s">
        <v>186</v>
      </c>
      <c r="G118" s="201" t="s">
        <v>157</v>
      </c>
      <c r="H118" s="202">
        <v>62.25</v>
      </c>
      <c r="I118" s="203"/>
      <c r="J118" s="204">
        <f>ROUND(I118*H118,2)</f>
        <v>0</v>
      </c>
      <c r="K118" s="200" t="s">
        <v>158</v>
      </c>
      <c r="L118" s="42"/>
      <c r="M118" s="205" t="s">
        <v>21</v>
      </c>
      <c r="N118" s="206" t="s">
        <v>45</v>
      </c>
      <c r="O118" s="68"/>
      <c r="P118" s="207">
        <f>O118*H118</f>
        <v>0</v>
      </c>
      <c r="Q118" s="207">
        <v>0</v>
      </c>
      <c r="R118" s="207">
        <f>Q118*H118</f>
        <v>0</v>
      </c>
      <c r="S118" s="207">
        <v>0</v>
      </c>
      <c r="T118" s="208">
        <f>S118*H118</f>
        <v>0</v>
      </c>
      <c r="U118" s="37"/>
      <c r="V118" s="37"/>
      <c r="W118" s="37"/>
      <c r="X118" s="37"/>
      <c r="Y118" s="37"/>
      <c r="Z118" s="37"/>
      <c r="AA118" s="37"/>
      <c r="AB118" s="37"/>
      <c r="AC118" s="37"/>
      <c r="AD118" s="37"/>
      <c r="AE118" s="37"/>
      <c r="AR118" s="209" t="s">
        <v>159</v>
      </c>
      <c r="AT118" s="209" t="s">
        <v>154</v>
      </c>
      <c r="AU118" s="209" t="s">
        <v>83</v>
      </c>
      <c r="AY118" s="19" t="s">
        <v>152</v>
      </c>
      <c r="BE118" s="210">
        <f>IF(N118="základní",J118,0)</f>
        <v>0</v>
      </c>
      <c r="BF118" s="210">
        <f>IF(N118="snížená",J118,0)</f>
        <v>0</v>
      </c>
      <c r="BG118" s="210">
        <f>IF(N118="zákl. přenesená",J118,0)</f>
        <v>0</v>
      </c>
      <c r="BH118" s="210">
        <f>IF(N118="sníž. přenesená",J118,0)</f>
        <v>0</v>
      </c>
      <c r="BI118" s="210">
        <f>IF(N118="nulová",J118,0)</f>
        <v>0</v>
      </c>
      <c r="BJ118" s="19" t="s">
        <v>81</v>
      </c>
      <c r="BK118" s="210">
        <f>ROUND(I118*H118,2)</f>
        <v>0</v>
      </c>
      <c r="BL118" s="19" t="s">
        <v>159</v>
      </c>
      <c r="BM118" s="209" t="s">
        <v>2633</v>
      </c>
    </row>
    <row r="119" spans="1:65" s="14" customFormat="1">
      <c r="B119" s="222"/>
      <c r="C119" s="223"/>
      <c r="D119" s="213" t="s">
        <v>161</v>
      </c>
      <c r="E119" s="224" t="s">
        <v>21</v>
      </c>
      <c r="F119" s="225" t="s">
        <v>2634</v>
      </c>
      <c r="G119" s="223"/>
      <c r="H119" s="226">
        <v>62.25</v>
      </c>
      <c r="I119" s="227"/>
      <c r="J119" s="223"/>
      <c r="K119" s="223"/>
      <c r="L119" s="228"/>
      <c r="M119" s="229"/>
      <c r="N119" s="230"/>
      <c r="O119" s="230"/>
      <c r="P119" s="230"/>
      <c r="Q119" s="230"/>
      <c r="R119" s="230"/>
      <c r="S119" s="230"/>
      <c r="T119" s="231"/>
      <c r="AT119" s="232" t="s">
        <v>161</v>
      </c>
      <c r="AU119" s="232" t="s">
        <v>83</v>
      </c>
      <c r="AV119" s="14" t="s">
        <v>83</v>
      </c>
      <c r="AW119" s="14" t="s">
        <v>36</v>
      </c>
      <c r="AX119" s="14" t="s">
        <v>81</v>
      </c>
      <c r="AY119" s="232" t="s">
        <v>152</v>
      </c>
    </row>
    <row r="120" spans="1:65" s="2" customFormat="1" ht="16.5" customHeight="1">
      <c r="A120" s="37"/>
      <c r="B120" s="38"/>
      <c r="C120" s="198" t="s">
        <v>202</v>
      </c>
      <c r="D120" s="198" t="s">
        <v>154</v>
      </c>
      <c r="E120" s="199" t="s">
        <v>192</v>
      </c>
      <c r="F120" s="200" t="s">
        <v>193</v>
      </c>
      <c r="G120" s="201" t="s">
        <v>157</v>
      </c>
      <c r="H120" s="202">
        <v>62.25</v>
      </c>
      <c r="I120" s="203"/>
      <c r="J120" s="204">
        <f>ROUND(I120*H120,2)</f>
        <v>0</v>
      </c>
      <c r="K120" s="200" t="s">
        <v>158</v>
      </c>
      <c r="L120" s="42"/>
      <c r="M120" s="205" t="s">
        <v>21</v>
      </c>
      <c r="N120" s="206" t="s">
        <v>45</v>
      </c>
      <c r="O120" s="68"/>
      <c r="P120" s="207">
        <f>O120*H120</f>
        <v>0</v>
      </c>
      <c r="Q120" s="207">
        <v>0</v>
      </c>
      <c r="R120" s="207">
        <f>Q120*H120</f>
        <v>0</v>
      </c>
      <c r="S120" s="207">
        <v>0</v>
      </c>
      <c r="T120" s="208">
        <f>S120*H120</f>
        <v>0</v>
      </c>
      <c r="U120" s="37"/>
      <c r="V120" s="37"/>
      <c r="W120" s="37"/>
      <c r="X120" s="37"/>
      <c r="Y120" s="37"/>
      <c r="Z120" s="37"/>
      <c r="AA120" s="37"/>
      <c r="AB120" s="37"/>
      <c r="AC120" s="37"/>
      <c r="AD120" s="37"/>
      <c r="AE120" s="37"/>
      <c r="AR120" s="209" t="s">
        <v>159</v>
      </c>
      <c r="AT120" s="209" t="s">
        <v>154</v>
      </c>
      <c r="AU120" s="209" t="s">
        <v>83</v>
      </c>
      <c r="AY120" s="19" t="s">
        <v>152</v>
      </c>
      <c r="BE120" s="210">
        <f>IF(N120="základní",J120,0)</f>
        <v>0</v>
      </c>
      <c r="BF120" s="210">
        <f>IF(N120="snížená",J120,0)</f>
        <v>0</v>
      </c>
      <c r="BG120" s="210">
        <f>IF(N120="zákl. přenesená",J120,0)</f>
        <v>0</v>
      </c>
      <c r="BH120" s="210">
        <f>IF(N120="sníž. přenesená",J120,0)</f>
        <v>0</v>
      </c>
      <c r="BI120" s="210">
        <f>IF(N120="nulová",J120,0)</f>
        <v>0</v>
      </c>
      <c r="BJ120" s="19" t="s">
        <v>81</v>
      </c>
      <c r="BK120" s="210">
        <f>ROUND(I120*H120,2)</f>
        <v>0</v>
      </c>
      <c r="BL120" s="19" t="s">
        <v>159</v>
      </c>
      <c r="BM120" s="209" t="s">
        <v>2635</v>
      </c>
    </row>
    <row r="121" spans="1:65" s="14" customFormat="1">
      <c r="B121" s="222"/>
      <c r="C121" s="223"/>
      <c r="D121" s="213" t="s">
        <v>161</v>
      </c>
      <c r="E121" s="224" t="s">
        <v>21</v>
      </c>
      <c r="F121" s="225" t="s">
        <v>2634</v>
      </c>
      <c r="G121" s="223"/>
      <c r="H121" s="226">
        <v>62.25</v>
      </c>
      <c r="I121" s="227"/>
      <c r="J121" s="223"/>
      <c r="K121" s="223"/>
      <c r="L121" s="228"/>
      <c r="M121" s="229"/>
      <c r="N121" s="230"/>
      <c r="O121" s="230"/>
      <c r="P121" s="230"/>
      <c r="Q121" s="230"/>
      <c r="R121" s="230"/>
      <c r="S121" s="230"/>
      <c r="T121" s="231"/>
      <c r="AT121" s="232" t="s">
        <v>161</v>
      </c>
      <c r="AU121" s="232" t="s">
        <v>83</v>
      </c>
      <c r="AV121" s="14" t="s">
        <v>83</v>
      </c>
      <c r="AW121" s="14" t="s">
        <v>36</v>
      </c>
      <c r="AX121" s="14" t="s">
        <v>81</v>
      </c>
      <c r="AY121" s="232" t="s">
        <v>152</v>
      </c>
    </row>
    <row r="122" spans="1:65" s="2" customFormat="1" ht="36" customHeight="1">
      <c r="A122" s="37"/>
      <c r="B122" s="38"/>
      <c r="C122" s="198" t="s">
        <v>209</v>
      </c>
      <c r="D122" s="198" t="s">
        <v>154</v>
      </c>
      <c r="E122" s="199" t="s">
        <v>197</v>
      </c>
      <c r="F122" s="200" t="s">
        <v>198</v>
      </c>
      <c r="G122" s="201" t="s">
        <v>199</v>
      </c>
      <c r="H122" s="202">
        <v>102.71299999999999</v>
      </c>
      <c r="I122" s="203"/>
      <c r="J122" s="204">
        <f>ROUND(I122*H122,2)</f>
        <v>0</v>
      </c>
      <c r="K122" s="200" t="s">
        <v>158</v>
      </c>
      <c r="L122" s="42"/>
      <c r="M122" s="205" t="s">
        <v>21</v>
      </c>
      <c r="N122" s="206" t="s">
        <v>45</v>
      </c>
      <c r="O122" s="68"/>
      <c r="P122" s="207">
        <f>O122*H122</f>
        <v>0</v>
      </c>
      <c r="Q122" s="207">
        <v>0</v>
      </c>
      <c r="R122" s="207">
        <f>Q122*H122</f>
        <v>0</v>
      </c>
      <c r="S122" s="207">
        <v>0</v>
      </c>
      <c r="T122" s="208">
        <f>S122*H122</f>
        <v>0</v>
      </c>
      <c r="U122" s="37"/>
      <c r="V122" s="37"/>
      <c r="W122" s="37"/>
      <c r="X122" s="37"/>
      <c r="Y122" s="37"/>
      <c r="Z122" s="37"/>
      <c r="AA122" s="37"/>
      <c r="AB122" s="37"/>
      <c r="AC122" s="37"/>
      <c r="AD122" s="37"/>
      <c r="AE122" s="37"/>
      <c r="AR122" s="209" t="s">
        <v>159</v>
      </c>
      <c r="AT122" s="209" t="s">
        <v>154</v>
      </c>
      <c r="AU122" s="209" t="s">
        <v>83</v>
      </c>
      <c r="AY122" s="19" t="s">
        <v>152</v>
      </c>
      <c r="BE122" s="210">
        <f>IF(N122="základní",J122,0)</f>
        <v>0</v>
      </c>
      <c r="BF122" s="210">
        <f>IF(N122="snížená",J122,0)</f>
        <v>0</v>
      </c>
      <c r="BG122" s="210">
        <f>IF(N122="zákl. přenesená",J122,0)</f>
        <v>0</v>
      </c>
      <c r="BH122" s="210">
        <f>IF(N122="sníž. přenesená",J122,0)</f>
        <v>0</v>
      </c>
      <c r="BI122" s="210">
        <f>IF(N122="nulová",J122,0)</f>
        <v>0</v>
      </c>
      <c r="BJ122" s="19" t="s">
        <v>81</v>
      </c>
      <c r="BK122" s="210">
        <f>ROUND(I122*H122,2)</f>
        <v>0</v>
      </c>
      <c r="BL122" s="19" t="s">
        <v>159</v>
      </c>
      <c r="BM122" s="209" t="s">
        <v>2636</v>
      </c>
    </row>
    <row r="123" spans="1:65" s="14" customFormat="1">
      <c r="B123" s="222"/>
      <c r="C123" s="223"/>
      <c r="D123" s="213" t="s">
        <v>161</v>
      </c>
      <c r="E123" s="224" t="s">
        <v>21</v>
      </c>
      <c r="F123" s="225" t="s">
        <v>2637</v>
      </c>
      <c r="G123" s="223"/>
      <c r="H123" s="226">
        <v>102.71299999999999</v>
      </c>
      <c r="I123" s="227"/>
      <c r="J123" s="223"/>
      <c r="K123" s="223"/>
      <c r="L123" s="228"/>
      <c r="M123" s="229"/>
      <c r="N123" s="230"/>
      <c r="O123" s="230"/>
      <c r="P123" s="230"/>
      <c r="Q123" s="230"/>
      <c r="R123" s="230"/>
      <c r="S123" s="230"/>
      <c r="T123" s="231"/>
      <c r="AT123" s="232" t="s">
        <v>161</v>
      </c>
      <c r="AU123" s="232" t="s">
        <v>83</v>
      </c>
      <c r="AV123" s="14" t="s">
        <v>83</v>
      </c>
      <c r="AW123" s="14" t="s">
        <v>36</v>
      </c>
      <c r="AX123" s="14" t="s">
        <v>81</v>
      </c>
      <c r="AY123" s="232" t="s">
        <v>152</v>
      </c>
    </row>
    <row r="124" spans="1:65" s="2" customFormat="1" ht="36" customHeight="1">
      <c r="A124" s="37"/>
      <c r="B124" s="38"/>
      <c r="C124" s="198" t="s">
        <v>216</v>
      </c>
      <c r="D124" s="198" t="s">
        <v>154</v>
      </c>
      <c r="E124" s="199" t="s">
        <v>203</v>
      </c>
      <c r="F124" s="200" t="s">
        <v>204</v>
      </c>
      <c r="G124" s="201" t="s">
        <v>157</v>
      </c>
      <c r="H124" s="202">
        <v>5.79</v>
      </c>
      <c r="I124" s="203"/>
      <c r="J124" s="204">
        <f>ROUND(I124*H124,2)</f>
        <v>0</v>
      </c>
      <c r="K124" s="200" t="s">
        <v>158</v>
      </c>
      <c r="L124" s="42"/>
      <c r="M124" s="205" t="s">
        <v>21</v>
      </c>
      <c r="N124" s="206" t="s">
        <v>45</v>
      </c>
      <c r="O124" s="68"/>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154</v>
      </c>
      <c r="AU124" s="209" t="s">
        <v>83</v>
      </c>
      <c r="AY124" s="19" t="s">
        <v>152</v>
      </c>
      <c r="BE124" s="210">
        <f>IF(N124="základní",J124,0)</f>
        <v>0</v>
      </c>
      <c r="BF124" s="210">
        <f>IF(N124="snížená",J124,0)</f>
        <v>0</v>
      </c>
      <c r="BG124" s="210">
        <f>IF(N124="zákl. přenesená",J124,0)</f>
        <v>0</v>
      </c>
      <c r="BH124" s="210">
        <f>IF(N124="sníž. přenesená",J124,0)</f>
        <v>0</v>
      </c>
      <c r="BI124" s="210">
        <f>IF(N124="nulová",J124,0)</f>
        <v>0</v>
      </c>
      <c r="BJ124" s="19" t="s">
        <v>81</v>
      </c>
      <c r="BK124" s="210">
        <f>ROUND(I124*H124,2)</f>
        <v>0</v>
      </c>
      <c r="BL124" s="19" t="s">
        <v>159</v>
      </c>
      <c r="BM124" s="209" t="s">
        <v>2638</v>
      </c>
    </row>
    <row r="125" spans="1:65" s="13" customFormat="1">
      <c r="B125" s="211"/>
      <c r="C125" s="212"/>
      <c r="D125" s="213" t="s">
        <v>161</v>
      </c>
      <c r="E125" s="214" t="s">
        <v>21</v>
      </c>
      <c r="F125" s="215" t="s">
        <v>2627</v>
      </c>
      <c r="G125" s="212"/>
      <c r="H125" s="214" t="s">
        <v>21</v>
      </c>
      <c r="I125" s="216"/>
      <c r="J125" s="212"/>
      <c r="K125" s="212"/>
      <c r="L125" s="217"/>
      <c r="M125" s="218"/>
      <c r="N125" s="219"/>
      <c r="O125" s="219"/>
      <c r="P125" s="219"/>
      <c r="Q125" s="219"/>
      <c r="R125" s="219"/>
      <c r="S125" s="219"/>
      <c r="T125" s="220"/>
      <c r="AT125" s="221" t="s">
        <v>161</v>
      </c>
      <c r="AU125" s="221" t="s">
        <v>83</v>
      </c>
      <c r="AV125" s="13" t="s">
        <v>81</v>
      </c>
      <c r="AW125" s="13" t="s">
        <v>36</v>
      </c>
      <c r="AX125" s="13" t="s">
        <v>74</v>
      </c>
      <c r="AY125" s="221" t="s">
        <v>152</v>
      </c>
    </row>
    <row r="126" spans="1:65" s="14" customFormat="1" ht="22.5">
      <c r="B126" s="222"/>
      <c r="C126" s="223"/>
      <c r="D126" s="213" t="s">
        <v>161</v>
      </c>
      <c r="E126" s="224" t="s">
        <v>21</v>
      </c>
      <c r="F126" s="225" t="s">
        <v>2639</v>
      </c>
      <c r="G126" s="223"/>
      <c r="H126" s="226">
        <v>5.79</v>
      </c>
      <c r="I126" s="227"/>
      <c r="J126" s="223"/>
      <c r="K126" s="223"/>
      <c r="L126" s="228"/>
      <c r="M126" s="229"/>
      <c r="N126" s="230"/>
      <c r="O126" s="230"/>
      <c r="P126" s="230"/>
      <c r="Q126" s="230"/>
      <c r="R126" s="230"/>
      <c r="S126" s="230"/>
      <c r="T126" s="231"/>
      <c r="AT126" s="232" t="s">
        <v>161</v>
      </c>
      <c r="AU126" s="232" t="s">
        <v>83</v>
      </c>
      <c r="AV126" s="14" t="s">
        <v>83</v>
      </c>
      <c r="AW126" s="14" t="s">
        <v>36</v>
      </c>
      <c r="AX126" s="14" t="s">
        <v>81</v>
      </c>
      <c r="AY126" s="232" t="s">
        <v>152</v>
      </c>
    </row>
    <row r="127" spans="1:65" s="2" customFormat="1" ht="36" customHeight="1">
      <c r="A127" s="37"/>
      <c r="B127" s="38"/>
      <c r="C127" s="198" t="s">
        <v>223</v>
      </c>
      <c r="D127" s="198" t="s">
        <v>154</v>
      </c>
      <c r="E127" s="199" t="s">
        <v>2640</v>
      </c>
      <c r="F127" s="200" t="s">
        <v>2641</v>
      </c>
      <c r="G127" s="201" t="s">
        <v>219</v>
      </c>
      <c r="H127" s="202">
        <v>128.66999999999999</v>
      </c>
      <c r="I127" s="203"/>
      <c r="J127" s="204">
        <f>ROUND(I127*H127,2)</f>
        <v>0</v>
      </c>
      <c r="K127" s="200" t="s">
        <v>158</v>
      </c>
      <c r="L127" s="42"/>
      <c r="M127" s="205" t="s">
        <v>21</v>
      </c>
      <c r="N127" s="206" t="s">
        <v>45</v>
      </c>
      <c r="O127" s="68"/>
      <c r="P127" s="207">
        <f>O127*H127</f>
        <v>0</v>
      </c>
      <c r="Q127" s="207">
        <v>0</v>
      </c>
      <c r="R127" s="207">
        <f>Q127*H127</f>
        <v>0</v>
      </c>
      <c r="S127" s="207">
        <v>0</v>
      </c>
      <c r="T127" s="208">
        <f>S127*H127</f>
        <v>0</v>
      </c>
      <c r="U127" s="37"/>
      <c r="V127" s="37"/>
      <c r="W127" s="37"/>
      <c r="X127" s="37"/>
      <c r="Y127" s="37"/>
      <c r="Z127" s="37"/>
      <c r="AA127" s="37"/>
      <c r="AB127" s="37"/>
      <c r="AC127" s="37"/>
      <c r="AD127" s="37"/>
      <c r="AE127" s="37"/>
      <c r="AR127" s="209" t="s">
        <v>159</v>
      </c>
      <c r="AT127" s="209" t="s">
        <v>154</v>
      </c>
      <c r="AU127" s="209" t="s">
        <v>83</v>
      </c>
      <c r="AY127" s="19" t="s">
        <v>152</v>
      </c>
      <c r="BE127" s="210">
        <f>IF(N127="základní",J127,0)</f>
        <v>0</v>
      </c>
      <c r="BF127" s="210">
        <f>IF(N127="snížená",J127,0)</f>
        <v>0</v>
      </c>
      <c r="BG127" s="210">
        <f>IF(N127="zákl. přenesená",J127,0)</f>
        <v>0</v>
      </c>
      <c r="BH127" s="210">
        <f>IF(N127="sníž. přenesená",J127,0)</f>
        <v>0</v>
      </c>
      <c r="BI127" s="210">
        <f>IF(N127="nulová",J127,0)</f>
        <v>0</v>
      </c>
      <c r="BJ127" s="19" t="s">
        <v>81</v>
      </c>
      <c r="BK127" s="210">
        <f>ROUND(I127*H127,2)</f>
        <v>0</v>
      </c>
      <c r="BL127" s="19" t="s">
        <v>159</v>
      </c>
      <c r="BM127" s="209" t="s">
        <v>2642</v>
      </c>
    </row>
    <row r="128" spans="1:65" s="13" customFormat="1">
      <c r="B128" s="211"/>
      <c r="C128" s="212"/>
      <c r="D128" s="213" t="s">
        <v>161</v>
      </c>
      <c r="E128" s="214" t="s">
        <v>21</v>
      </c>
      <c r="F128" s="215" t="s">
        <v>2643</v>
      </c>
      <c r="G128" s="212"/>
      <c r="H128" s="214" t="s">
        <v>21</v>
      </c>
      <c r="I128" s="216"/>
      <c r="J128" s="212"/>
      <c r="K128" s="212"/>
      <c r="L128" s="217"/>
      <c r="M128" s="218"/>
      <c r="N128" s="219"/>
      <c r="O128" s="219"/>
      <c r="P128" s="219"/>
      <c r="Q128" s="219"/>
      <c r="R128" s="219"/>
      <c r="S128" s="219"/>
      <c r="T128" s="220"/>
      <c r="AT128" s="221" t="s">
        <v>161</v>
      </c>
      <c r="AU128" s="221" t="s">
        <v>83</v>
      </c>
      <c r="AV128" s="13" t="s">
        <v>81</v>
      </c>
      <c r="AW128" s="13" t="s">
        <v>36</v>
      </c>
      <c r="AX128" s="13" t="s">
        <v>74</v>
      </c>
      <c r="AY128" s="221" t="s">
        <v>152</v>
      </c>
    </row>
    <row r="129" spans="1:65" s="14" customFormat="1">
      <c r="B129" s="222"/>
      <c r="C129" s="223"/>
      <c r="D129" s="213" t="s">
        <v>161</v>
      </c>
      <c r="E129" s="224" t="s">
        <v>21</v>
      </c>
      <c r="F129" s="225" t="s">
        <v>2644</v>
      </c>
      <c r="G129" s="223"/>
      <c r="H129" s="226">
        <v>128.66999999999999</v>
      </c>
      <c r="I129" s="227"/>
      <c r="J129" s="223"/>
      <c r="K129" s="223"/>
      <c r="L129" s="228"/>
      <c r="M129" s="229"/>
      <c r="N129" s="230"/>
      <c r="O129" s="230"/>
      <c r="P129" s="230"/>
      <c r="Q129" s="230"/>
      <c r="R129" s="230"/>
      <c r="S129" s="230"/>
      <c r="T129" s="231"/>
      <c r="AT129" s="232" t="s">
        <v>161</v>
      </c>
      <c r="AU129" s="232" t="s">
        <v>83</v>
      </c>
      <c r="AV129" s="14" t="s">
        <v>83</v>
      </c>
      <c r="AW129" s="14" t="s">
        <v>36</v>
      </c>
      <c r="AX129" s="14" t="s">
        <v>81</v>
      </c>
      <c r="AY129" s="232" t="s">
        <v>152</v>
      </c>
    </row>
    <row r="130" spans="1:65" s="2" customFormat="1" ht="36" customHeight="1">
      <c r="A130" s="37"/>
      <c r="B130" s="38"/>
      <c r="C130" s="198" t="s">
        <v>230</v>
      </c>
      <c r="D130" s="198" t="s">
        <v>154</v>
      </c>
      <c r="E130" s="199" t="s">
        <v>2645</v>
      </c>
      <c r="F130" s="200" t="s">
        <v>2646</v>
      </c>
      <c r="G130" s="201" t="s">
        <v>219</v>
      </c>
      <c r="H130" s="202">
        <v>128.66999999999999</v>
      </c>
      <c r="I130" s="203"/>
      <c r="J130" s="204">
        <f>ROUND(I130*H130,2)</f>
        <v>0</v>
      </c>
      <c r="K130" s="200" t="s">
        <v>158</v>
      </c>
      <c r="L130" s="42"/>
      <c r="M130" s="205" t="s">
        <v>21</v>
      </c>
      <c r="N130" s="206" t="s">
        <v>45</v>
      </c>
      <c r="O130" s="68"/>
      <c r="P130" s="207">
        <f>O130*H130</f>
        <v>0</v>
      </c>
      <c r="Q130" s="207">
        <v>0</v>
      </c>
      <c r="R130" s="207">
        <f>Q130*H130</f>
        <v>0</v>
      </c>
      <c r="S130" s="207">
        <v>0</v>
      </c>
      <c r="T130" s="208">
        <f>S130*H130</f>
        <v>0</v>
      </c>
      <c r="U130" s="37"/>
      <c r="V130" s="37"/>
      <c r="W130" s="37"/>
      <c r="X130" s="37"/>
      <c r="Y130" s="37"/>
      <c r="Z130" s="37"/>
      <c r="AA130" s="37"/>
      <c r="AB130" s="37"/>
      <c r="AC130" s="37"/>
      <c r="AD130" s="37"/>
      <c r="AE130" s="37"/>
      <c r="AR130" s="209" t="s">
        <v>159</v>
      </c>
      <c r="AT130" s="209" t="s">
        <v>154</v>
      </c>
      <c r="AU130" s="209" t="s">
        <v>83</v>
      </c>
      <c r="AY130" s="19" t="s">
        <v>152</v>
      </c>
      <c r="BE130" s="210">
        <f>IF(N130="základní",J130,0)</f>
        <v>0</v>
      </c>
      <c r="BF130" s="210">
        <f>IF(N130="snížená",J130,0)</f>
        <v>0</v>
      </c>
      <c r="BG130" s="210">
        <f>IF(N130="zákl. přenesená",J130,0)</f>
        <v>0</v>
      </c>
      <c r="BH130" s="210">
        <f>IF(N130="sníž. přenesená",J130,0)</f>
        <v>0</v>
      </c>
      <c r="BI130" s="210">
        <f>IF(N130="nulová",J130,0)</f>
        <v>0</v>
      </c>
      <c r="BJ130" s="19" t="s">
        <v>81</v>
      </c>
      <c r="BK130" s="210">
        <f>ROUND(I130*H130,2)</f>
        <v>0</v>
      </c>
      <c r="BL130" s="19" t="s">
        <v>159</v>
      </c>
      <c r="BM130" s="209" t="s">
        <v>2647</v>
      </c>
    </row>
    <row r="131" spans="1:65" s="13" customFormat="1">
      <c r="B131" s="211"/>
      <c r="C131" s="212"/>
      <c r="D131" s="213" t="s">
        <v>161</v>
      </c>
      <c r="E131" s="214" t="s">
        <v>21</v>
      </c>
      <c r="F131" s="215" t="s">
        <v>2643</v>
      </c>
      <c r="G131" s="212"/>
      <c r="H131" s="214" t="s">
        <v>21</v>
      </c>
      <c r="I131" s="216"/>
      <c r="J131" s="212"/>
      <c r="K131" s="212"/>
      <c r="L131" s="217"/>
      <c r="M131" s="218"/>
      <c r="N131" s="219"/>
      <c r="O131" s="219"/>
      <c r="P131" s="219"/>
      <c r="Q131" s="219"/>
      <c r="R131" s="219"/>
      <c r="S131" s="219"/>
      <c r="T131" s="220"/>
      <c r="AT131" s="221" t="s">
        <v>161</v>
      </c>
      <c r="AU131" s="221" t="s">
        <v>83</v>
      </c>
      <c r="AV131" s="13" t="s">
        <v>81</v>
      </c>
      <c r="AW131" s="13" t="s">
        <v>36</v>
      </c>
      <c r="AX131" s="13" t="s">
        <v>74</v>
      </c>
      <c r="AY131" s="221" t="s">
        <v>152</v>
      </c>
    </row>
    <row r="132" spans="1:65" s="14" customFormat="1">
      <c r="B132" s="222"/>
      <c r="C132" s="223"/>
      <c r="D132" s="213" t="s">
        <v>161</v>
      </c>
      <c r="E132" s="224" t="s">
        <v>21</v>
      </c>
      <c r="F132" s="225" t="s">
        <v>2644</v>
      </c>
      <c r="G132" s="223"/>
      <c r="H132" s="226">
        <v>128.66999999999999</v>
      </c>
      <c r="I132" s="227"/>
      <c r="J132" s="223"/>
      <c r="K132" s="223"/>
      <c r="L132" s="228"/>
      <c r="M132" s="229"/>
      <c r="N132" s="230"/>
      <c r="O132" s="230"/>
      <c r="P132" s="230"/>
      <c r="Q132" s="230"/>
      <c r="R132" s="230"/>
      <c r="S132" s="230"/>
      <c r="T132" s="231"/>
      <c r="AT132" s="232" t="s">
        <v>161</v>
      </c>
      <c r="AU132" s="232" t="s">
        <v>83</v>
      </c>
      <c r="AV132" s="14" t="s">
        <v>83</v>
      </c>
      <c r="AW132" s="14" t="s">
        <v>36</v>
      </c>
      <c r="AX132" s="14" t="s">
        <v>81</v>
      </c>
      <c r="AY132" s="232" t="s">
        <v>152</v>
      </c>
    </row>
    <row r="133" spans="1:65" s="2" customFormat="1" ht="16.5" customHeight="1">
      <c r="A133" s="37"/>
      <c r="B133" s="38"/>
      <c r="C133" s="244" t="s">
        <v>236</v>
      </c>
      <c r="D133" s="244" t="s">
        <v>365</v>
      </c>
      <c r="E133" s="245" t="s">
        <v>2648</v>
      </c>
      <c r="F133" s="246" t="s">
        <v>2649</v>
      </c>
      <c r="G133" s="247" t="s">
        <v>1433</v>
      </c>
      <c r="H133" s="248">
        <v>1.93</v>
      </c>
      <c r="I133" s="249"/>
      <c r="J133" s="250">
        <f>ROUND(I133*H133,2)</f>
        <v>0</v>
      </c>
      <c r="K133" s="246" t="s">
        <v>158</v>
      </c>
      <c r="L133" s="251"/>
      <c r="M133" s="252" t="s">
        <v>21</v>
      </c>
      <c r="N133" s="253" t="s">
        <v>45</v>
      </c>
      <c r="O133" s="68"/>
      <c r="P133" s="207">
        <f>O133*H133</f>
        <v>0</v>
      </c>
      <c r="Q133" s="207">
        <v>1E-3</v>
      </c>
      <c r="R133" s="207">
        <f>Q133*H133</f>
        <v>1.9300000000000001E-3</v>
      </c>
      <c r="S133" s="207">
        <v>0</v>
      </c>
      <c r="T133" s="208">
        <f>S133*H133</f>
        <v>0</v>
      </c>
      <c r="U133" s="37"/>
      <c r="V133" s="37"/>
      <c r="W133" s="37"/>
      <c r="X133" s="37"/>
      <c r="Y133" s="37"/>
      <c r="Z133" s="37"/>
      <c r="AA133" s="37"/>
      <c r="AB133" s="37"/>
      <c r="AC133" s="37"/>
      <c r="AD133" s="37"/>
      <c r="AE133" s="37"/>
      <c r="AR133" s="209" t="s">
        <v>209</v>
      </c>
      <c r="AT133" s="209" t="s">
        <v>365</v>
      </c>
      <c r="AU133" s="209" t="s">
        <v>83</v>
      </c>
      <c r="AY133" s="19" t="s">
        <v>152</v>
      </c>
      <c r="BE133" s="210">
        <f>IF(N133="základní",J133,0)</f>
        <v>0</v>
      </c>
      <c r="BF133" s="210">
        <f>IF(N133="snížená",J133,0)</f>
        <v>0</v>
      </c>
      <c r="BG133" s="210">
        <f>IF(N133="zákl. přenesená",J133,0)</f>
        <v>0</v>
      </c>
      <c r="BH133" s="210">
        <f>IF(N133="sníž. přenesená",J133,0)</f>
        <v>0</v>
      </c>
      <c r="BI133" s="210">
        <f>IF(N133="nulová",J133,0)</f>
        <v>0</v>
      </c>
      <c r="BJ133" s="19" t="s">
        <v>81</v>
      </c>
      <c r="BK133" s="210">
        <f>ROUND(I133*H133,2)</f>
        <v>0</v>
      </c>
      <c r="BL133" s="19" t="s">
        <v>159</v>
      </c>
      <c r="BM133" s="209" t="s">
        <v>2650</v>
      </c>
    </row>
    <row r="134" spans="1:65" s="14" customFormat="1">
      <c r="B134" s="222"/>
      <c r="C134" s="223"/>
      <c r="D134" s="213" t="s">
        <v>161</v>
      </c>
      <c r="E134" s="224" t="s">
        <v>21</v>
      </c>
      <c r="F134" s="225" t="s">
        <v>2651</v>
      </c>
      <c r="G134" s="223"/>
      <c r="H134" s="226">
        <v>128.66999999999999</v>
      </c>
      <c r="I134" s="227"/>
      <c r="J134" s="223"/>
      <c r="K134" s="223"/>
      <c r="L134" s="228"/>
      <c r="M134" s="229"/>
      <c r="N134" s="230"/>
      <c r="O134" s="230"/>
      <c r="P134" s="230"/>
      <c r="Q134" s="230"/>
      <c r="R134" s="230"/>
      <c r="S134" s="230"/>
      <c r="T134" s="231"/>
      <c r="AT134" s="232" t="s">
        <v>161</v>
      </c>
      <c r="AU134" s="232" t="s">
        <v>83</v>
      </c>
      <c r="AV134" s="14" t="s">
        <v>83</v>
      </c>
      <c r="AW134" s="14" t="s">
        <v>36</v>
      </c>
      <c r="AX134" s="14" t="s">
        <v>81</v>
      </c>
      <c r="AY134" s="232" t="s">
        <v>152</v>
      </c>
    </row>
    <row r="135" spans="1:65" s="14" customFormat="1">
      <c r="B135" s="222"/>
      <c r="C135" s="223"/>
      <c r="D135" s="213" t="s">
        <v>161</v>
      </c>
      <c r="E135" s="223"/>
      <c r="F135" s="225" t="s">
        <v>2652</v>
      </c>
      <c r="G135" s="223"/>
      <c r="H135" s="226">
        <v>1.93</v>
      </c>
      <c r="I135" s="227"/>
      <c r="J135" s="223"/>
      <c r="K135" s="223"/>
      <c r="L135" s="228"/>
      <c r="M135" s="229"/>
      <c r="N135" s="230"/>
      <c r="O135" s="230"/>
      <c r="P135" s="230"/>
      <c r="Q135" s="230"/>
      <c r="R135" s="230"/>
      <c r="S135" s="230"/>
      <c r="T135" s="231"/>
      <c r="AT135" s="232" t="s">
        <v>161</v>
      </c>
      <c r="AU135" s="232" t="s">
        <v>83</v>
      </c>
      <c r="AV135" s="14" t="s">
        <v>83</v>
      </c>
      <c r="AW135" s="14" t="s">
        <v>4</v>
      </c>
      <c r="AX135" s="14" t="s">
        <v>81</v>
      </c>
      <c r="AY135" s="232" t="s">
        <v>152</v>
      </c>
    </row>
    <row r="136" spans="1:65" s="2" customFormat="1" ht="24" customHeight="1">
      <c r="A136" s="37"/>
      <c r="B136" s="38"/>
      <c r="C136" s="198" t="s">
        <v>242</v>
      </c>
      <c r="D136" s="198" t="s">
        <v>154</v>
      </c>
      <c r="E136" s="199" t="s">
        <v>217</v>
      </c>
      <c r="F136" s="200" t="s">
        <v>218</v>
      </c>
      <c r="G136" s="201" t="s">
        <v>219</v>
      </c>
      <c r="H136" s="202">
        <v>199.69399999999999</v>
      </c>
      <c r="I136" s="203"/>
      <c r="J136" s="204">
        <f>ROUND(I136*H136,2)</f>
        <v>0</v>
      </c>
      <c r="K136" s="200" t="s">
        <v>158</v>
      </c>
      <c r="L136" s="42"/>
      <c r="M136" s="205" t="s">
        <v>21</v>
      </c>
      <c r="N136" s="206" t="s">
        <v>45</v>
      </c>
      <c r="O136" s="68"/>
      <c r="P136" s="207">
        <f>O136*H136</f>
        <v>0</v>
      </c>
      <c r="Q136" s="207">
        <v>0</v>
      </c>
      <c r="R136" s="207">
        <f>Q136*H136</f>
        <v>0</v>
      </c>
      <c r="S136" s="207">
        <v>0</v>
      </c>
      <c r="T136" s="208">
        <f>S136*H136</f>
        <v>0</v>
      </c>
      <c r="U136" s="37"/>
      <c r="V136" s="37"/>
      <c r="W136" s="37"/>
      <c r="X136" s="37"/>
      <c r="Y136" s="37"/>
      <c r="Z136" s="37"/>
      <c r="AA136" s="37"/>
      <c r="AB136" s="37"/>
      <c r="AC136" s="37"/>
      <c r="AD136" s="37"/>
      <c r="AE136" s="37"/>
      <c r="AR136" s="209" t="s">
        <v>159</v>
      </c>
      <c r="AT136" s="209" t="s">
        <v>154</v>
      </c>
      <c r="AU136" s="209" t="s">
        <v>83</v>
      </c>
      <c r="AY136" s="19" t="s">
        <v>152</v>
      </c>
      <c r="BE136" s="210">
        <f>IF(N136="základní",J136,0)</f>
        <v>0</v>
      </c>
      <c r="BF136" s="210">
        <f>IF(N136="snížená",J136,0)</f>
        <v>0</v>
      </c>
      <c r="BG136" s="210">
        <f>IF(N136="zákl. přenesená",J136,0)</f>
        <v>0</v>
      </c>
      <c r="BH136" s="210">
        <f>IF(N136="sníž. přenesená",J136,0)</f>
        <v>0</v>
      </c>
      <c r="BI136" s="210">
        <f>IF(N136="nulová",J136,0)</f>
        <v>0</v>
      </c>
      <c r="BJ136" s="19" t="s">
        <v>81</v>
      </c>
      <c r="BK136" s="210">
        <f>ROUND(I136*H136,2)</f>
        <v>0</v>
      </c>
      <c r="BL136" s="19" t="s">
        <v>159</v>
      </c>
      <c r="BM136" s="209" t="s">
        <v>2653</v>
      </c>
    </row>
    <row r="137" spans="1:65" s="13" customFormat="1">
      <c r="B137" s="211"/>
      <c r="C137" s="212"/>
      <c r="D137" s="213" t="s">
        <v>161</v>
      </c>
      <c r="E137" s="214" t="s">
        <v>21</v>
      </c>
      <c r="F137" s="215" t="s">
        <v>2654</v>
      </c>
      <c r="G137" s="212"/>
      <c r="H137" s="214" t="s">
        <v>21</v>
      </c>
      <c r="I137" s="216"/>
      <c r="J137" s="212"/>
      <c r="K137" s="212"/>
      <c r="L137" s="217"/>
      <c r="M137" s="218"/>
      <c r="N137" s="219"/>
      <c r="O137" s="219"/>
      <c r="P137" s="219"/>
      <c r="Q137" s="219"/>
      <c r="R137" s="219"/>
      <c r="S137" s="219"/>
      <c r="T137" s="220"/>
      <c r="AT137" s="221" t="s">
        <v>161</v>
      </c>
      <c r="AU137" s="221" t="s">
        <v>83</v>
      </c>
      <c r="AV137" s="13" t="s">
        <v>81</v>
      </c>
      <c r="AW137" s="13" t="s">
        <v>36</v>
      </c>
      <c r="AX137" s="13" t="s">
        <v>74</v>
      </c>
      <c r="AY137" s="221" t="s">
        <v>152</v>
      </c>
    </row>
    <row r="138" spans="1:65" s="13" customFormat="1" ht="22.5">
      <c r="B138" s="211"/>
      <c r="C138" s="212"/>
      <c r="D138" s="213" t="s">
        <v>161</v>
      </c>
      <c r="E138" s="214" t="s">
        <v>21</v>
      </c>
      <c r="F138" s="215" t="s">
        <v>2655</v>
      </c>
      <c r="G138" s="212"/>
      <c r="H138" s="214" t="s">
        <v>21</v>
      </c>
      <c r="I138" s="216"/>
      <c r="J138" s="212"/>
      <c r="K138" s="212"/>
      <c r="L138" s="217"/>
      <c r="M138" s="218"/>
      <c r="N138" s="219"/>
      <c r="O138" s="219"/>
      <c r="P138" s="219"/>
      <c r="Q138" s="219"/>
      <c r="R138" s="219"/>
      <c r="S138" s="219"/>
      <c r="T138" s="220"/>
      <c r="AT138" s="221" t="s">
        <v>161</v>
      </c>
      <c r="AU138" s="221" t="s">
        <v>83</v>
      </c>
      <c r="AV138" s="13" t="s">
        <v>81</v>
      </c>
      <c r="AW138" s="13" t="s">
        <v>36</v>
      </c>
      <c r="AX138" s="13" t="s">
        <v>74</v>
      </c>
      <c r="AY138" s="221" t="s">
        <v>152</v>
      </c>
    </row>
    <row r="139" spans="1:65" s="14" customFormat="1">
      <c r="B139" s="222"/>
      <c r="C139" s="223"/>
      <c r="D139" s="213" t="s">
        <v>161</v>
      </c>
      <c r="E139" s="224" t="s">
        <v>21</v>
      </c>
      <c r="F139" s="225" t="s">
        <v>2656</v>
      </c>
      <c r="G139" s="223"/>
      <c r="H139" s="226">
        <v>199.69399999999999</v>
      </c>
      <c r="I139" s="227"/>
      <c r="J139" s="223"/>
      <c r="K139" s="223"/>
      <c r="L139" s="228"/>
      <c r="M139" s="229"/>
      <c r="N139" s="230"/>
      <c r="O139" s="230"/>
      <c r="P139" s="230"/>
      <c r="Q139" s="230"/>
      <c r="R139" s="230"/>
      <c r="S139" s="230"/>
      <c r="T139" s="231"/>
      <c r="AT139" s="232" t="s">
        <v>161</v>
      </c>
      <c r="AU139" s="232" t="s">
        <v>83</v>
      </c>
      <c r="AV139" s="14" t="s">
        <v>83</v>
      </c>
      <c r="AW139" s="14" t="s">
        <v>36</v>
      </c>
      <c r="AX139" s="14" t="s">
        <v>81</v>
      </c>
      <c r="AY139" s="232" t="s">
        <v>152</v>
      </c>
    </row>
    <row r="140" spans="1:65" s="12" customFormat="1" ht="22.9" customHeight="1">
      <c r="B140" s="182"/>
      <c r="C140" s="183"/>
      <c r="D140" s="184" t="s">
        <v>73</v>
      </c>
      <c r="E140" s="196" t="s">
        <v>191</v>
      </c>
      <c r="F140" s="196" t="s">
        <v>2657</v>
      </c>
      <c r="G140" s="183"/>
      <c r="H140" s="183"/>
      <c r="I140" s="186"/>
      <c r="J140" s="197">
        <f>BK140</f>
        <v>0</v>
      </c>
      <c r="K140" s="183"/>
      <c r="L140" s="188"/>
      <c r="M140" s="189"/>
      <c r="N140" s="190"/>
      <c r="O140" s="190"/>
      <c r="P140" s="191">
        <f>SUM(P141:P200)</f>
        <v>0</v>
      </c>
      <c r="Q140" s="190"/>
      <c r="R140" s="191">
        <f>SUM(R141:R200)</f>
        <v>30.54636</v>
      </c>
      <c r="S140" s="190"/>
      <c r="T140" s="192">
        <f>SUM(T141:T200)</f>
        <v>0</v>
      </c>
      <c r="AR140" s="193" t="s">
        <v>81</v>
      </c>
      <c r="AT140" s="194" t="s">
        <v>73</v>
      </c>
      <c r="AU140" s="194" t="s">
        <v>81</v>
      </c>
      <c r="AY140" s="193" t="s">
        <v>152</v>
      </c>
      <c r="BK140" s="195">
        <f>SUM(BK141:BK200)</f>
        <v>0</v>
      </c>
    </row>
    <row r="141" spans="1:65" s="2" customFormat="1" ht="36" customHeight="1">
      <c r="A141" s="37"/>
      <c r="B141" s="38"/>
      <c r="C141" s="198" t="s">
        <v>246</v>
      </c>
      <c r="D141" s="198" t="s">
        <v>154</v>
      </c>
      <c r="E141" s="199" t="s">
        <v>2658</v>
      </c>
      <c r="F141" s="200" t="s">
        <v>2659</v>
      </c>
      <c r="G141" s="201" t="s">
        <v>219</v>
      </c>
      <c r="H141" s="202">
        <v>169</v>
      </c>
      <c r="I141" s="203"/>
      <c r="J141" s="204">
        <f>ROUND(I141*H141,2)</f>
        <v>0</v>
      </c>
      <c r="K141" s="200" t="s">
        <v>272</v>
      </c>
      <c r="L141" s="42"/>
      <c r="M141" s="205" t="s">
        <v>21</v>
      </c>
      <c r="N141" s="206" t="s">
        <v>45</v>
      </c>
      <c r="O141" s="68"/>
      <c r="P141" s="207">
        <f>O141*H141</f>
        <v>0</v>
      </c>
      <c r="Q141" s="207">
        <v>0</v>
      </c>
      <c r="R141" s="207">
        <f>Q141*H141</f>
        <v>0</v>
      </c>
      <c r="S141" s="207">
        <v>0</v>
      </c>
      <c r="T141" s="208">
        <f>S141*H141</f>
        <v>0</v>
      </c>
      <c r="U141" s="37"/>
      <c r="V141" s="37"/>
      <c r="W141" s="37"/>
      <c r="X141" s="37"/>
      <c r="Y141" s="37"/>
      <c r="Z141" s="37"/>
      <c r="AA141" s="37"/>
      <c r="AB141" s="37"/>
      <c r="AC141" s="37"/>
      <c r="AD141" s="37"/>
      <c r="AE141" s="37"/>
      <c r="AR141" s="209" t="s">
        <v>159</v>
      </c>
      <c r="AT141" s="209" t="s">
        <v>154</v>
      </c>
      <c r="AU141" s="209" t="s">
        <v>83</v>
      </c>
      <c r="AY141" s="19" t="s">
        <v>152</v>
      </c>
      <c r="BE141" s="210">
        <f>IF(N141="základní",J141,0)</f>
        <v>0</v>
      </c>
      <c r="BF141" s="210">
        <f>IF(N141="snížená",J141,0)</f>
        <v>0</v>
      </c>
      <c r="BG141" s="210">
        <f>IF(N141="zákl. přenesená",J141,0)</f>
        <v>0</v>
      </c>
      <c r="BH141" s="210">
        <f>IF(N141="sníž. přenesená",J141,0)</f>
        <v>0</v>
      </c>
      <c r="BI141" s="210">
        <f>IF(N141="nulová",J141,0)</f>
        <v>0</v>
      </c>
      <c r="BJ141" s="19" t="s">
        <v>81</v>
      </c>
      <c r="BK141" s="210">
        <f>ROUND(I141*H141,2)</f>
        <v>0</v>
      </c>
      <c r="BL141" s="19" t="s">
        <v>159</v>
      </c>
      <c r="BM141" s="209" t="s">
        <v>2660</v>
      </c>
    </row>
    <row r="142" spans="1:65" s="13" customFormat="1">
      <c r="B142" s="211"/>
      <c r="C142" s="212"/>
      <c r="D142" s="213" t="s">
        <v>161</v>
      </c>
      <c r="E142" s="214" t="s">
        <v>21</v>
      </c>
      <c r="F142" s="215" t="s">
        <v>2654</v>
      </c>
      <c r="G142" s="212"/>
      <c r="H142" s="214" t="s">
        <v>21</v>
      </c>
      <c r="I142" s="216"/>
      <c r="J142" s="212"/>
      <c r="K142" s="212"/>
      <c r="L142" s="217"/>
      <c r="M142" s="218"/>
      <c r="N142" s="219"/>
      <c r="O142" s="219"/>
      <c r="P142" s="219"/>
      <c r="Q142" s="219"/>
      <c r="R142" s="219"/>
      <c r="S142" s="219"/>
      <c r="T142" s="220"/>
      <c r="AT142" s="221" t="s">
        <v>161</v>
      </c>
      <c r="AU142" s="221" t="s">
        <v>83</v>
      </c>
      <c r="AV142" s="13" t="s">
        <v>81</v>
      </c>
      <c r="AW142" s="13" t="s">
        <v>36</v>
      </c>
      <c r="AX142" s="13" t="s">
        <v>74</v>
      </c>
      <c r="AY142" s="221" t="s">
        <v>152</v>
      </c>
    </row>
    <row r="143" spans="1:65" s="13" customFormat="1">
      <c r="B143" s="211"/>
      <c r="C143" s="212"/>
      <c r="D143" s="213" t="s">
        <v>161</v>
      </c>
      <c r="E143" s="214" t="s">
        <v>21</v>
      </c>
      <c r="F143" s="215" t="s">
        <v>2661</v>
      </c>
      <c r="G143" s="212"/>
      <c r="H143" s="214" t="s">
        <v>21</v>
      </c>
      <c r="I143" s="216"/>
      <c r="J143" s="212"/>
      <c r="K143" s="212"/>
      <c r="L143" s="217"/>
      <c r="M143" s="218"/>
      <c r="N143" s="219"/>
      <c r="O143" s="219"/>
      <c r="P143" s="219"/>
      <c r="Q143" s="219"/>
      <c r="R143" s="219"/>
      <c r="S143" s="219"/>
      <c r="T143" s="220"/>
      <c r="AT143" s="221" t="s">
        <v>161</v>
      </c>
      <c r="AU143" s="221" t="s">
        <v>83</v>
      </c>
      <c r="AV143" s="13" t="s">
        <v>81</v>
      </c>
      <c r="AW143" s="13" t="s">
        <v>36</v>
      </c>
      <c r="AX143" s="13" t="s">
        <v>74</v>
      </c>
      <c r="AY143" s="221" t="s">
        <v>152</v>
      </c>
    </row>
    <row r="144" spans="1:65" s="14" customFormat="1">
      <c r="B144" s="222"/>
      <c r="C144" s="223"/>
      <c r="D144" s="213" t="s">
        <v>161</v>
      </c>
      <c r="E144" s="224" t="s">
        <v>21</v>
      </c>
      <c r="F144" s="225" t="s">
        <v>2662</v>
      </c>
      <c r="G144" s="223"/>
      <c r="H144" s="226">
        <v>63.5</v>
      </c>
      <c r="I144" s="227"/>
      <c r="J144" s="223"/>
      <c r="K144" s="223"/>
      <c r="L144" s="228"/>
      <c r="M144" s="229"/>
      <c r="N144" s="230"/>
      <c r="O144" s="230"/>
      <c r="P144" s="230"/>
      <c r="Q144" s="230"/>
      <c r="R144" s="230"/>
      <c r="S144" s="230"/>
      <c r="T144" s="231"/>
      <c r="AT144" s="232" t="s">
        <v>161</v>
      </c>
      <c r="AU144" s="232" t="s">
        <v>83</v>
      </c>
      <c r="AV144" s="14" t="s">
        <v>83</v>
      </c>
      <c r="AW144" s="14" t="s">
        <v>36</v>
      </c>
      <c r="AX144" s="14" t="s">
        <v>74</v>
      </c>
      <c r="AY144" s="232" t="s">
        <v>152</v>
      </c>
    </row>
    <row r="145" spans="1:65" s="14" customFormat="1">
      <c r="B145" s="222"/>
      <c r="C145" s="223"/>
      <c r="D145" s="213" t="s">
        <v>161</v>
      </c>
      <c r="E145" s="224" t="s">
        <v>21</v>
      </c>
      <c r="F145" s="225" t="s">
        <v>2663</v>
      </c>
      <c r="G145" s="223"/>
      <c r="H145" s="226">
        <v>25</v>
      </c>
      <c r="I145" s="227"/>
      <c r="J145" s="223"/>
      <c r="K145" s="223"/>
      <c r="L145" s="228"/>
      <c r="M145" s="229"/>
      <c r="N145" s="230"/>
      <c r="O145" s="230"/>
      <c r="P145" s="230"/>
      <c r="Q145" s="230"/>
      <c r="R145" s="230"/>
      <c r="S145" s="230"/>
      <c r="T145" s="231"/>
      <c r="AT145" s="232" t="s">
        <v>161</v>
      </c>
      <c r="AU145" s="232" t="s">
        <v>83</v>
      </c>
      <c r="AV145" s="14" t="s">
        <v>83</v>
      </c>
      <c r="AW145" s="14" t="s">
        <v>36</v>
      </c>
      <c r="AX145" s="14" t="s">
        <v>74</v>
      </c>
      <c r="AY145" s="232" t="s">
        <v>152</v>
      </c>
    </row>
    <row r="146" spans="1:65" s="14" customFormat="1">
      <c r="B146" s="222"/>
      <c r="C146" s="223"/>
      <c r="D146" s="213" t="s">
        <v>161</v>
      </c>
      <c r="E146" s="224" t="s">
        <v>21</v>
      </c>
      <c r="F146" s="225" t="s">
        <v>2664</v>
      </c>
      <c r="G146" s="223"/>
      <c r="H146" s="226">
        <v>18.5</v>
      </c>
      <c r="I146" s="227"/>
      <c r="J146" s="223"/>
      <c r="K146" s="223"/>
      <c r="L146" s="228"/>
      <c r="M146" s="229"/>
      <c r="N146" s="230"/>
      <c r="O146" s="230"/>
      <c r="P146" s="230"/>
      <c r="Q146" s="230"/>
      <c r="R146" s="230"/>
      <c r="S146" s="230"/>
      <c r="T146" s="231"/>
      <c r="AT146" s="232" t="s">
        <v>161</v>
      </c>
      <c r="AU146" s="232" t="s">
        <v>83</v>
      </c>
      <c r="AV146" s="14" t="s">
        <v>83</v>
      </c>
      <c r="AW146" s="14" t="s">
        <v>36</v>
      </c>
      <c r="AX146" s="14" t="s">
        <v>74</v>
      </c>
      <c r="AY146" s="232" t="s">
        <v>152</v>
      </c>
    </row>
    <row r="147" spans="1:65" s="14" customFormat="1">
      <c r="B147" s="222"/>
      <c r="C147" s="223"/>
      <c r="D147" s="213" t="s">
        <v>161</v>
      </c>
      <c r="E147" s="224" t="s">
        <v>21</v>
      </c>
      <c r="F147" s="225" t="s">
        <v>2665</v>
      </c>
      <c r="G147" s="223"/>
      <c r="H147" s="226">
        <v>62</v>
      </c>
      <c r="I147" s="227"/>
      <c r="J147" s="223"/>
      <c r="K147" s="223"/>
      <c r="L147" s="228"/>
      <c r="M147" s="229"/>
      <c r="N147" s="230"/>
      <c r="O147" s="230"/>
      <c r="P147" s="230"/>
      <c r="Q147" s="230"/>
      <c r="R147" s="230"/>
      <c r="S147" s="230"/>
      <c r="T147" s="231"/>
      <c r="AT147" s="232" t="s">
        <v>161</v>
      </c>
      <c r="AU147" s="232" t="s">
        <v>83</v>
      </c>
      <c r="AV147" s="14" t="s">
        <v>83</v>
      </c>
      <c r="AW147" s="14" t="s">
        <v>36</v>
      </c>
      <c r="AX147" s="14" t="s">
        <v>74</v>
      </c>
      <c r="AY147" s="232" t="s">
        <v>152</v>
      </c>
    </row>
    <row r="148" spans="1:65" s="15" customFormat="1">
      <c r="B148" s="233"/>
      <c r="C148" s="234"/>
      <c r="D148" s="213" t="s">
        <v>161</v>
      </c>
      <c r="E148" s="235" t="s">
        <v>21</v>
      </c>
      <c r="F148" s="236" t="s">
        <v>184</v>
      </c>
      <c r="G148" s="234"/>
      <c r="H148" s="237">
        <v>169</v>
      </c>
      <c r="I148" s="238"/>
      <c r="J148" s="234"/>
      <c r="K148" s="234"/>
      <c r="L148" s="239"/>
      <c r="M148" s="240"/>
      <c r="N148" s="241"/>
      <c r="O148" s="241"/>
      <c r="P148" s="241"/>
      <c r="Q148" s="241"/>
      <c r="R148" s="241"/>
      <c r="S148" s="241"/>
      <c r="T148" s="242"/>
      <c r="AT148" s="243" t="s">
        <v>161</v>
      </c>
      <c r="AU148" s="243" t="s">
        <v>83</v>
      </c>
      <c r="AV148" s="15" t="s">
        <v>159</v>
      </c>
      <c r="AW148" s="15" t="s">
        <v>36</v>
      </c>
      <c r="AX148" s="15" t="s">
        <v>81</v>
      </c>
      <c r="AY148" s="243" t="s">
        <v>152</v>
      </c>
    </row>
    <row r="149" spans="1:65" s="2" customFormat="1" ht="36" customHeight="1">
      <c r="A149" s="37"/>
      <c r="B149" s="38"/>
      <c r="C149" s="198" t="s">
        <v>8</v>
      </c>
      <c r="D149" s="198" t="s">
        <v>154</v>
      </c>
      <c r="E149" s="199" t="s">
        <v>2666</v>
      </c>
      <c r="F149" s="200" t="s">
        <v>2667</v>
      </c>
      <c r="G149" s="201" t="s">
        <v>219</v>
      </c>
      <c r="H149" s="202">
        <v>88.5</v>
      </c>
      <c r="I149" s="203"/>
      <c r="J149" s="204">
        <f>ROUND(I149*H149,2)</f>
        <v>0</v>
      </c>
      <c r="K149" s="200" t="s">
        <v>158</v>
      </c>
      <c r="L149" s="42"/>
      <c r="M149" s="205" t="s">
        <v>21</v>
      </c>
      <c r="N149" s="206" t="s">
        <v>45</v>
      </c>
      <c r="O149" s="68"/>
      <c r="P149" s="207">
        <f>O149*H149</f>
        <v>0</v>
      </c>
      <c r="Q149" s="207">
        <v>0</v>
      </c>
      <c r="R149" s="207">
        <f>Q149*H149</f>
        <v>0</v>
      </c>
      <c r="S149" s="207">
        <v>0</v>
      </c>
      <c r="T149" s="208">
        <f>S149*H149</f>
        <v>0</v>
      </c>
      <c r="U149" s="37"/>
      <c r="V149" s="37"/>
      <c r="W149" s="37"/>
      <c r="X149" s="37"/>
      <c r="Y149" s="37"/>
      <c r="Z149" s="37"/>
      <c r="AA149" s="37"/>
      <c r="AB149" s="37"/>
      <c r="AC149" s="37"/>
      <c r="AD149" s="37"/>
      <c r="AE149" s="37"/>
      <c r="AR149" s="209" t="s">
        <v>159</v>
      </c>
      <c r="AT149" s="209" t="s">
        <v>154</v>
      </c>
      <c r="AU149" s="209" t="s">
        <v>83</v>
      </c>
      <c r="AY149" s="19" t="s">
        <v>152</v>
      </c>
      <c r="BE149" s="210">
        <f>IF(N149="základní",J149,0)</f>
        <v>0</v>
      </c>
      <c r="BF149" s="210">
        <f>IF(N149="snížená",J149,0)</f>
        <v>0</v>
      </c>
      <c r="BG149" s="210">
        <f>IF(N149="zákl. přenesená",J149,0)</f>
        <v>0</v>
      </c>
      <c r="BH149" s="210">
        <f>IF(N149="sníž. přenesená",J149,0)</f>
        <v>0</v>
      </c>
      <c r="BI149" s="210">
        <f>IF(N149="nulová",J149,0)</f>
        <v>0</v>
      </c>
      <c r="BJ149" s="19" t="s">
        <v>81</v>
      </c>
      <c r="BK149" s="210">
        <f>ROUND(I149*H149,2)</f>
        <v>0</v>
      </c>
      <c r="BL149" s="19" t="s">
        <v>159</v>
      </c>
      <c r="BM149" s="209" t="s">
        <v>2668</v>
      </c>
    </row>
    <row r="150" spans="1:65" s="13" customFormat="1">
      <c r="B150" s="211"/>
      <c r="C150" s="212"/>
      <c r="D150" s="213" t="s">
        <v>161</v>
      </c>
      <c r="E150" s="214" t="s">
        <v>21</v>
      </c>
      <c r="F150" s="215" t="s">
        <v>2654</v>
      </c>
      <c r="G150" s="212"/>
      <c r="H150" s="214" t="s">
        <v>21</v>
      </c>
      <c r="I150" s="216"/>
      <c r="J150" s="212"/>
      <c r="K150" s="212"/>
      <c r="L150" s="217"/>
      <c r="M150" s="218"/>
      <c r="N150" s="219"/>
      <c r="O150" s="219"/>
      <c r="P150" s="219"/>
      <c r="Q150" s="219"/>
      <c r="R150" s="219"/>
      <c r="S150" s="219"/>
      <c r="T150" s="220"/>
      <c r="AT150" s="221" t="s">
        <v>161</v>
      </c>
      <c r="AU150" s="221" t="s">
        <v>83</v>
      </c>
      <c r="AV150" s="13" t="s">
        <v>81</v>
      </c>
      <c r="AW150" s="13" t="s">
        <v>36</v>
      </c>
      <c r="AX150" s="13" t="s">
        <v>74</v>
      </c>
      <c r="AY150" s="221" t="s">
        <v>152</v>
      </c>
    </row>
    <row r="151" spans="1:65" s="13" customFormat="1">
      <c r="B151" s="211"/>
      <c r="C151" s="212"/>
      <c r="D151" s="213" t="s">
        <v>161</v>
      </c>
      <c r="E151" s="214" t="s">
        <v>21</v>
      </c>
      <c r="F151" s="215" t="s">
        <v>2661</v>
      </c>
      <c r="G151" s="212"/>
      <c r="H151" s="214" t="s">
        <v>21</v>
      </c>
      <c r="I151" s="216"/>
      <c r="J151" s="212"/>
      <c r="K151" s="212"/>
      <c r="L151" s="217"/>
      <c r="M151" s="218"/>
      <c r="N151" s="219"/>
      <c r="O151" s="219"/>
      <c r="P151" s="219"/>
      <c r="Q151" s="219"/>
      <c r="R151" s="219"/>
      <c r="S151" s="219"/>
      <c r="T151" s="220"/>
      <c r="AT151" s="221" t="s">
        <v>161</v>
      </c>
      <c r="AU151" s="221" t="s">
        <v>83</v>
      </c>
      <c r="AV151" s="13" t="s">
        <v>81</v>
      </c>
      <c r="AW151" s="13" t="s">
        <v>36</v>
      </c>
      <c r="AX151" s="13" t="s">
        <v>74</v>
      </c>
      <c r="AY151" s="221" t="s">
        <v>152</v>
      </c>
    </row>
    <row r="152" spans="1:65" s="14" customFormat="1">
      <c r="B152" s="222"/>
      <c r="C152" s="223"/>
      <c r="D152" s="213" t="s">
        <v>161</v>
      </c>
      <c r="E152" s="224" t="s">
        <v>21</v>
      </c>
      <c r="F152" s="225" t="s">
        <v>2663</v>
      </c>
      <c r="G152" s="223"/>
      <c r="H152" s="226">
        <v>25</v>
      </c>
      <c r="I152" s="227"/>
      <c r="J152" s="223"/>
      <c r="K152" s="223"/>
      <c r="L152" s="228"/>
      <c r="M152" s="229"/>
      <c r="N152" s="230"/>
      <c r="O152" s="230"/>
      <c r="P152" s="230"/>
      <c r="Q152" s="230"/>
      <c r="R152" s="230"/>
      <c r="S152" s="230"/>
      <c r="T152" s="231"/>
      <c r="AT152" s="232" t="s">
        <v>161</v>
      </c>
      <c r="AU152" s="232" t="s">
        <v>83</v>
      </c>
      <c r="AV152" s="14" t="s">
        <v>83</v>
      </c>
      <c r="AW152" s="14" t="s">
        <v>36</v>
      </c>
      <c r="AX152" s="14" t="s">
        <v>74</v>
      </c>
      <c r="AY152" s="232" t="s">
        <v>152</v>
      </c>
    </row>
    <row r="153" spans="1:65" s="14" customFormat="1">
      <c r="B153" s="222"/>
      <c r="C153" s="223"/>
      <c r="D153" s="213" t="s">
        <v>161</v>
      </c>
      <c r="E153" s="224" t="s">
        <v>21</v>
      </c>
      <c r="F153" s="225" t="s">
        <v>2662</v>
      </c>
      <c r="G153" s="223"/>
      <c r="H153" s="226">
        <v>63.5</v>
      </c>
      <c r="I153" s="227"/>
      <c r="J153" s="223"/>
      <c r="K153" s="223"/>
      <c r="L153" s="228"/>
      <c r="M153" s="229"/>
      <c r="N153" s="230"/>
      <c r="O153" s="230"/>
      <c r="P153" s="230"/>
      <c r="Q153" s="230"/>
      <c r="R153" s="230"/>
      <c r="S153" s="230"/>
      <c r="T153" s="231"/>
      <c r="AT153" s="232" t="s">
        <v>161</v>
      </c>
      <c r="AU153" s="232" t="s">
        <v>83</v>
      </c>
      <c r="AV153" s="14" t="s">
        <v>83</v>
      </c>
      <c r="AW153" s="14" t="s">
        <v>36</v>
      </c>
      <c r="AX153" s="14" t="s">
        <v>74</v>
      </c>
      <c r="AY153" s="232" t="s">
        <v>152</v>
      </c>
    </row>
    <row r="154" spans="1:65" s="15" customFormat="1">
      <c r="B154" s="233"/>
      <c r="C154" s="234"/>
      <c r="D154" s="213" t="s">
        <v>161</v>
      </c>
      <c r="E154" s="235" t="s">
        <v>21</v>
      </c>
      <c r="F154" s="236" t="s">
        <v>184</v>
      </c>
      <c r="G154" s="234"/>
      <c r="H154" s="237">
        <v>88.5</v>
      </c>
      <c r="I154" s="238"/>
      <c r="J154" s="234"/>
      <c r="K154" s="234"/>
      <c r="L154" s="239"/>
      <c r="M154" s="240"/>
      <c r="N154" s="241"/>
      <c r="O154" s="241"/>
      <c r="P154" s="241"/>
      <c r="Q154" s="241"/>
      <c r="R154" s="241"/>
      <c r="S154" s="241"/>
      <c r="T154" s="242"/>
      <c r="AT154" s="243" t="s">
        <v>161</v>
      </c>
      <c r="AU154" s="243" t="s">
        <v>83</v>
      </c>
      <c r="AV154" s="15" t="s">
        <v>159</v>
      </c>
      <c r="AW154" s="15" t="s">
        <v>36</v>
      </c>
      <c r="AX154" s="15" t="s">
        <v>81</v>
      </c>
      <c r="AY154" s="243" t="s">
        <v>152</v>
      </c>
    </row>
    <row r="155" spans="1:65" s="2" customFormat="1" ht="36" customHeight="1">
      <c r="A155" s="37"/>
      <c r="B155" s="38"/>
      <c r="C155" s="198" t="s">
        <v>259</v>
      </c>
      <c r="D155" s="198" t="s">
        <v>154</v>
      </c>
      <c r="E155" s="199" t="s">
        <v>2669</v>
      </c>
      <c r="F155" s="200" t="s">
        <v>2670</v>
      </c>
      <c r="G155" s="201" t="s">
        <v>219</v>
      </c>
      <c r="H155" s="202">
        <v>88.5</v>
      </c>
      <c r="I155" s="203"/>
      <c r="J155" s="204">
        <f>ROUND(I155*H155,2)</f>
        <v>0</v>
      </c>
      <c r="K155" s="200" t="s">
        <v>158</v>
      </c>
      <c r="L155" s="42"/>
      <c r="M155" s="205" t="s">
        <v>21</v>
      </c>
      <c r="N155" s="206" t="s">
        <v>45</v>
      </c>
      <c r="O155" s="68"/>
      <c r="P155" s="207">
        <f>O155*H155</f>
        <v>0</v>
      </c>
      <c r="Q155" s="207">
        <v>0</v>
      </c>
      <c r="R155" s="207">
        <f>Q155*H155</f>
        <v>0</v>
      </c>
      <c r="S155" s="207">
        <v>0</v>
      </c>
      <c r="T155" s="208">
        <f>S155*H155</f>
        <v>0</v>
      </c>
      <c r="U155" s="37"/>
      <c r="V155" s="37"/>
      <c r="W155" s="37"/>
      <c r="X155" s="37"/>
      <c r="Y155" s="37"/>
      <c r="Z155" s="37"/>
      <c r="AA155" s="37"/>
      <c r="AB155" s="37"/>
      <c r="AC155" s="37"/>
      <c r="AD155" s="37"/>
      <c r="AE155" s="37"/>
      <c r="AR155" s="209" t="s">
        <v>159</v>
      </c>
      <c r="AT155" s="209" t="s">
        <v>154</v>
      </c>
      <c r="AU155" s="209" t="s">
        <v>83</v>
      </c>
      <c r="AY155" s="19" t="s">
        <v>152</v>
      </c>
      <c r="BE155" s="210">
        <f>IF(N155="základní",J155,0)</f>
        <v>0</v>
      </c>
      <c r="BF155" s="210">
        <f>IF(N155="snížená",J155,0)</f>
        <v>0</v>
      </c>
      <c r="BG155" s="210">
        <f>IF(N155="zákl. přenesená",J155,0)</f>
        <v>0</v>
      </c>
      <c r="BH155" s="210">
        <f>IF(N155="sníž. přenesená",J155,0)</f>
        <v>0</v>
      </c>
      <c r="BI155" s="210">
        <f>IF(N155="nulová",J155,0)</f>
        <v>0</v>
      </c>
      <c r="BJ155" s="19" t="s">
        <v>81</v>
      </c>
      <c r="BK155" s="210">
        <f>ROUND(I155*H155,2)</f>
        <v>0</v>
      </c>
      <c r="BL155" s="19" t="s">
        <v>159</v>
      </c>
      <c r="BM155" s="209" t="s">
        <v>2671</v>
      </c>
    </row>
    <row r="156" spans="1:65" s="13" customFormat="1">
      <c r="B156" s="211"/>
      <c r="C156" s="212"/>
      <c r="D156" s="213" t="s">
        <v>161</v>
      </c>
      <c r="E156" s="214" t="s">
        <v>21</v>
      </c>
      <c r="F156" s="215" t="s">
        <v>2654</v>
      </c>
      <c r="G156" s="212"/>
      <c r="H156" s="214" t="s">
        <v>21</v>
      </c>
      <c r="I156" s="216"/>
      <c r="J156" s="212"/>
      <c r="K156" s="212"/>
      <c r="L156" s="217"/>
      <c r="M156" s="218"/>
      <c r="N156" s="219"/>
      <c r="O156" s="219"/>
      <c r="P156" s="219"/>
      <c r="Q156" s="219"/>
      <c r="R156" s="219"/>
      <c r="S156" s="219"/>
      <c r="T156" s="220"/>
      <c r="AT156" s="221" t="s">
        <v>161</v>
      </c>
      <c r="AU156" s="221" t="s">
        <v>83</v>
      </c>
      <c r="AV156" s="13" t="s">
        <v>81</v>
      </c>
      <c r="AW156" s="13" t="s">
        <v>36</v>
      </c>
      <c r="AX156" s="13" t="s">
        <v>74</v>
      </c>
      <c r="AY156" s="221" t="s">
        <v>152</v>
      </c>
    </row>
    <row r="157" spans="1:65" s="13" customFormat="1">
      <c r="B157" s="211"/>
      <c r="C157" s="212"/>
      <c r="D157" s="213" t="s">
        <v>161</v>
      </c>
      <c r="E157" s="214" t="s">
        <v>21</v>
      </c>
      <c r="F157" s="215" t="s">
        <v>2661</v>
      </c>
      <c r="G157" s="212"/>
      <c r="H157" s="214" t="s">
        <v>21</v>
      </c>
      <c r="I157" s="216"/>
      <c r="J157" s="212"/>
      <c r="K157" s="212"/>
      <c r="L157" s="217"/>
      <c r="M157" s="218"/>
      <c r="N157" s="219"/>
      <c r="O157" s="219"/>
      <c r="P157" s="219"/>
      <c r="Q157" s="219"/>
      <c r="R157" s="219"/>
      <c r="S157" s="219"/>
      <c r="T157" s="220"/>
      <c r="AT157" s="221" t="s">
        <v>161</v>
      </c>
      <c r="AU157" s="221" t="s">
        <v>83</v>
      </c>
      <c r="AV157" s="13" t="s">
        <v>81</v>
      </c>
      <c r="AW157" s="13" t="s">
        <v>36</v>
      </c>
      <c r="AX157" s="13" t="s">
        <v>74</v>
      </c>
      <c r="AY157" s="221" t="s">
        <v>152</v>
      </c>
    </row>
    <row r="158" spans="1:65" s="14" customFormat="1">
      <c r="B158" s="222"/>
      <c r="C158" s="223"/>
      <c r="D158" s="213" t="s">
        <v>161</v>
      </c>
      <c r="E158" s="224" t="s">
        <v>21</v>
      </c>
      <c r="F158" s="225" t="s">
        <v>2663</v>
      </c>
      <c r="G158" s="223"/>
      <c r="H158" s="226">
        <v>25</v>
      </c>
      <c r="I158" s="227"/>
      <c r="J158" s="223"/>
      <c r="K158" s="223"/>
      <c r="L158" s="228"/>
      <c r="M158" s="229"/>
      <c r="N158" s="230"/>
      <c r="O158" s="230"/>
      <c r="P158" s="230"/>
      <c r="Q158" s="230"/>
      <c r="R158" s="230"/>
      <c r="S158" s="230"/>
      <c r="T158" s="231"/>
      <c r="AT158" s="232" t="s">
        <v>161</v>
      </c>
      <c r="AU158" s="232" t="s">
        <v>83</v>
      </c>
      <c r="AV158" s="14" t="s">
        <v>83</v>
      </c>
      <c r="AW158" s="14" t="s">
        <v>36</v>
      </c>
      <c r="AX158" s="14" t="s">
        <v>74</v>
      </c>
      <c r="AY158" s="232" t="s">
        <v>152</v>
      </c>
    </row>
    <row r="159" spans="1:65" s="14" customFormat="1">
      <c r="B159" s="222"/>
      <c r="C159" s="223"/>
      <c r="D159" s="213" t="s">
        <v>161</v>
      </c>
      <c r="E159" s="224" t="s">
        <v>21</v>
      </c>
      <c r="F159" s="225" t="s">
        <v>2662</v>
      </c>
      <c r="G159" s="223"/>
      <c r="H159" s="226">
        <v>63.5</v>
      </c>
      <c r="I159" s="227"/>
      <c r="J159" s="223"/>
      <c r="K159" s="223"/>
      <c r="L159" s="228"/>
      <c r="M159" s="229"/>
      <c r="N159" s="230"/>
      <c r="O159" s="230"/>
      <c r="P159" s="230"/>
      <c r="Q159" s="230"/>
      <c r="R159" s="230"/>
      <c r="S159" s="230"/>
      <c r="T159" s="231"/>
      <c r="AT159" s="232" t="s">
        <v>161</v>
      </c>
      <c r="AU159" s="232" t="s">
        <v>83</v>
      </c>
      <c r="AV159" s="14" t="s">
        <v>83</v>
      </c>
      <c r="AW159" s="14" t="s">
        <v>36</v>
      </c>
      <c r="AX159" s="14" t="s">
        <v>74</v>
      </c>
      <c r="AY159" s="232" t="s">
        <v>152</v>
      </c>
    </row>
    <row r="160" spans="1:65" s="15" customFormat="1">
      <c r="B160" s="233"/>
      <c r="C160" s="234"/>
      <c r="D160" s="213" t="s">
        <v>161</v>
      </c>
      <c r="E160" s="235" t="s">
        <v>21</v>
      </c>
      <c r="F160" s="236" t="s">
        <v>184</v>
      </c>
      <c r="G160" s="234"/>
      <c r="H160" s="237">
        <v>88.5</v>
      </c>
      <c r="I160" s="238"/>
      <c r="J160" s="234"/>
      <c r="K160" s="234"/>
      <c r="L160" s="239"/>
      <c r="M160" s="240"/>
      <c r="N160" s="241"/>
      <c r="O160" s="241"/>
      <c r="P160" s="241"/>
      <c r="Q160" s="241"/>
      <c r="R160" s="241"/>
      <c r="S160" s="241"/>
      <c r="T160" s="242"/>
      <c r="AT160" s="243" t="s">
        <v>161</v>
      </c>
      <c r="AU160" s="243" t="s">
        <v>83</v>
      </c>
      <c r="AV160" s="15" t="s">
        <v>159</v>
      </c>
      <c r="AW160" s="15" t="s">
        <v>36</v>
      </c>
      <c r="AX160" s="15" t="s">
        <v>81</v>
      </c>
      <c r="AY160" s="243" t="s">
        <v>152</v>
      </c>
    </row>
    <row r="161" spans="1:65" s="2" customFormat="1" ht="24" customHeight="1">
      <c r="A161" s="37"/>
      <c r="B161" s="38"/>
      <c r="C161" s="198" t="s">
        <v>264</v>
      </c>
      <c r="D161" s="198" t="s">
        <v>154</v>
      </c>
      <c r="E161" s="199" t="s">
        <v>2672</v>
      </c>
      <c r="F161" s="200" t="s">
        <v>2673</v>
      </c>
      <c r="G161" s="201" t="s">
        <v>219</v>
      </c>
      <c r="H161" s="202">
        <v>25</v>
      </c>
      <c r="I161" s="203"/>
      <c r="J161" s="204">
        <f>ROUND(I161*H161,2)</f>
        <v>0</v>
      </c>
      <c r="K161" s="200" t="s">
        <v>158</v>
      </c>
      <c r="L161" s="42"/>
      <c r="M161" s="205" t="s">
        <v>21</v>
      </c>
      <c r="N161" s="206" t="s">
        <v>45</v>
      </c>
      <c r="O161" s="68"/>
      <c r="P161" s="207">
        <f>O161*H161</f>
        <v>0</v>
      </c>
      <c r="Q161" s="207">
        <v>0</v>
      </c>
      <c r="R161" s="207">
        <f>Q161*H161</f>
        <v>0</v>
      </c>
      <c r="S161" s="207">
        <v>0</v>
      </c>
      <c r="T161" s="208">
        <f>S161*H161</f>
        <v>0</v>
      </c>
      <c r="U161" s="37"/>
      <c r="V161" s="37"/>
      <c r="W161" s="37"/>
      <c r="X161" s="37"/>
      <c r="Y161" s="37"/>
      <c r="Z161" s="37"/>
      <c r="AA161" s="37"/>
      <c r="AB161" s="37"/>
      <c r="AC161" s="37"/>
      <c r="AD161" s="37"/>
      <c r="AE161" s="37"/>
      <c r="AR161" s="209" t="s">
        <v>159</v>
      </c>
      <c r="AT161" s="209" t="s">
        <v>154</v>
      </c>
      <c r="AU161" s="209" t="s">
        <v>83</v>
      </c>
      <c r="AY161" s="19" t="s">
        <v>152</v>
      </c>
      <c r="BE161" s="210">
        <f>IF(N161="základní",J161,0)</f>
        <v>0</v>
      </c>
      <c r="BF161" s="210">
        <f>IF(N161="snížená",J161,0)</f>
        <v>0</v>
      </c>
      <c r="BG161" s="210">
        <f>IF(N161="zákl. přenesená",J161,0)</f>
        <v>0</v>
      </c>
      <c r="BH161" s="210">
        <f>IF(N161="sníž. přenesená",J161,0)</f>
        <v>0</v>
      </c>
      <c r="BI161" s="210">
        <f>IF(N161="nulová",J161,0)</f>
        <v>0</v>
      </c>
      <c r="BJ161" s="19" t="s">
        <v>81</v>
      </c>
      <c r="BK161" s="210">
        <f>ROUND(I161*H161,2)</f>
        <v>0</v>
      </c>
      <c r="BL161" s="19" t="s">
        <v>159</v>
      </c>
      <c r="BM161" s="209" t="s">
        <v>2674</v>
      </c>
    </row>
    <row r="162" spans="1:65" s="13" customFormat="1">
      <c r="B162" s="211"/>
      <c r="C162" s="212"/>
      <c r="D162" s="213" t="s">
        <v>161</v>
      </c>
      <c r="E162" s="214" t="s">
        <v>21</v>
      </c>
      <c r="F162" s="215" t="s">
        <v>2654</v>
      </c>
      <c r="G162" s="212"/>
      <c r="H162" s="214" t="s">
        <v>21</v>
      </c>
      <c r="I162" s="216"/>
      <c r="J162" s="212"/>
      <c r="K162" s="212"/>
      <c r="L162" s="217"/>
      <c r="M162" s="218"/>
      <c r="N162" s="219"/>
      <c r="O162" s="219"/>
      <c r="P162" s="219"/>
      <c r="Q162" s="219"/>
      <c r="R162" s="219"/>
      <c r="S162" s="219"/>
      <c r="T162" s="220"/>
      <c r="AT162" s="221" t="s">
        <v>161</v>
      </c>
      <c r="AU162" s="221" t="s">
        <v>83</v>
      </c>
      <c r="AV162" s="13" t="s">
        <v>81</v>
      </c>
      <c r="AW162" s="13" t="s">
        <v>36</v>
      </c>
      <c r="AX162" s="13" t="s">
        <v>74</v>
      </c>
      <c r="AY162" s="221" t="s">
        <v>152</v>
      </c>
    </row>
    <row r="163" spans="1:65" s="13" customFormat="1">
      <c r="B163" s="211"/>
      <c r="C163" s="212"/>
      <c r="D163" s="213" t="s">
        <v>161</v>
      </c>
      <c r="E163" s="214" t="s">
        <v>21</v>
      </c>
      <c r="F163" s="215" t="s">
        <v>2661</v>
      </c>
      <c r="G163" s="212"/>
      <c r="H163" s="214" t="s">
        <v>21</v>
      </c>
      <c r="I163" s="216"/>
      <c r="J163" s="212"/>
      <c r="K163" s="212"/>
      <c r="L163" s="217"/>
      <c r="M163" s="218"/>
      <c r="N163" s="219"/>
      <c r="O163" s="219"/>
      <c r="P163" s="219"/>
      <c r="Q163" s="219"/>
      <c r="R163" s="219"/>
      <c r="S163" s="219"/>
      <c r="T163" s="220"/>
      <c r="AT163" s="221" t="s">
        <v>161</v>
      </c>
      <c r="AU163" s="221" t="s">
        <v>83</v>
      </c>
      <c r="AV163" s="13" t="s">
        <v>81</v>
      </c>
      <c r="AW163" s="13" t="s">
        <v>36</v>
      </c>
      <c r="AX163" s="13" t="s">
        <v>74</v>
      </c>
      <c r="AY163" s="221" t="s">
        <v>152</v>
      </c>
    </row>
    <row r="164" spans="1:65" s="14" customFormat="1">
      <c r="B164" s="222"/>
      <c r="C164" s="223"/>
      <c r="D164" s="213" t="s">
        <v>161</v>
      </c>
      <c r="E164" s="224" t="s">
        <v>21</v>
      </c>
      <c r="F164" s="225" t="s">
        <v>2663</v>
      </c>
      <c r="G164" s="223"/>
      <c r="H164" s="226">
        <v>25</v>
      </c>
      <c r="I164" s="227"/>
      <c r="J164" s="223"/>
      <c r="K164" s="223"/>
      <c r="L164" s="228"/>
      <c r="M164" s="229"/>
      <c r="N164" s="230"/>
      <c r="O164" s="230"/>
      <c r="P164" s="230"/>
      <c r="Q164" s="230"/>
      <c r="R164" s="230"/>
      <c r="S164" s="230"/>
      <c r="T164" s="231"/>
      <c r="AT164" s="232" t="s">
        <v>161</v>
      </c>
      <c r="AU164" s="232" t="s">
        <v>83</v>
      </c>
      <c r="AV164" s="14" t="s">
        <v>83</v>
      </c>
      <c r="AW164" s="14" t="s">
        <v>36</v>
      </c>
      <c r="AX164" s="14" t="s">
        <v>81</v>
      </c>
      <c r="AY164" s="232" t="s">
        <v>152</v>
      </c>
    </row>
    <row r="165" spans="1:65" s="2" customFormat="1" ht="24" customHeight="1">
      <c r="A165" s="37"/>
      <c r="B165" s="38"/>
      <c r="C165" s="198" t="s">
        <v>268</v>
      </c>
      <c r="D165" s="198" t="s">
        <v>154</v>
      </c>
      <c r="E165" s="199" t="s">
        <v>2675</v>
      </c>
      <c r="F165" s="200" t="s">
        <v>2676</v>
      </c>
      <c r="G165" s="201" t="s">
        <v>219</v>
      </c>
      <c r="H165" s="202">
        <v>35.5</v>
      </c>
      <c r="I165" s="203"/>
      <c r="J165" s="204">
        <f>ROUND(I165*H165,2)</f>
        <v>0</v>
      </c>
      <c r="K165" s="200" t="s">
        <v>158</v>
      </c>
      <c r="L165" s="42"/>
      <c r="M165" s="205" t="s">
        <v>21</v>
      </c>
      <c r="N165" s="206" t="s">
        <v>45</v>
      </c>
      <c r="O165" s="68"/>
      <c r="P165" s="207">
        <f>O165*H165</f>
        <v>0</v>
      </c>
      <c r="Q165" s="207">
        <v>0</v>
      </c>
      <c r="R165" s="207">
        <f>Q165*H165</f>
        <v>0</v>
      </c>
      <c r="S165" s="207">
        <v>0</v>
      </c>
      <c r="T165" s="208">
        <f>S165*H165</f>
        <v>0</v>
      </c>
      <c r="U165" s="37"/>
      <c r="V165" s="37"/>
      <c r="W165" s="37"/>
      <c r="X165" s="37"/>
      <c r="Y165" s="37"/>
      <c r="Z165" s="37"/>
      <c r="AA165" s="37"/>
      <c r="AB165" s="37"/>
      <c r="AC165" s="37"/>
      <c r="AD165" s="37"/>
      <c r="AE165" s="37"/>
      <c r="AR165" s="209" t="s">
        <v>159</v>
      </c>
      <c r="AT165" s="209" t="s">
        <v>154</v>
      </c>
      <c r="AU165" s="209" t="s">
        <v>83</v>
      </c>
      <c r="AY165" s="19" t="s">
        <v>152</v>
      </c>
      <c r="BE165" s="210">
        <f>IF(N165="základní",J165,0)</f>
        <v>0</v>
      </c>
      <c r="BF165" s="210">
        <f>IF(N165="snížená",J165,0)</f>
        <v>0</v>
      </c>
      <c r="BG165" s="210">
        <f>IF(N165="zákl. přenesená",J165,0)</f>
        <v>0</v>
      </c>
      <c r="BH165" s="210">
        <f>IF(N165="sníž. přenesená",J165,0)</f>
        <v>0</v>
      </c>
      <c r="BI165" s="210">
        <f>IF(N165="nulová",J165,0)</f>
        <v>0</v>
      </c>
      <c r="BJ165" s="19" t="s">
        <v>81</v>
      </c>
      <c r="BK165" s="210">
        <f>ROUND(I165*H165,2)</f>
        <v>0</v>
      </c>
      <c r="BL165" s="19" t="s">
        <v>159</v>
      </c>
      <c r="BM165" s="209" t="s">
        <v>2677</v>
      </c>
    </row>
    <row r="166" spans="1:65" s="13" customFormat="1">
      <c r="B166" s="211"/>
      <c r="C166" s="212"/>
      <c r="D166" s="213" t="s">
        <v>161</v>
      </c>
      <c r="E166" s="214" t="s">
        <v>21</v>
      </c>
      <c r="F166" s="215" t="s">
        <v>2654</v>
      </c>
      <c r="G166" s="212"/>
      <c r="H166" s="214" t="s">
        <v>21</v>
      </c>
      <c r="I166" s="216"/>
      <c r="J166" s="212"/>
      <c r="K166" s="212"/>
      <c r="L166" s="217"/>
      <c r="M166" s="218"/>
      <c r="N166" s="219"/>
      <c r="O166" s="219"/>
      <c r="P166" s="219"/>
      <c r="Q166" s="219"/>
      <c r="R166" s="219"/>
      <c r="S166" s="219"/>
      <c r="T166" s="220"/>
      <c r="AT166" s="221" t="s">
        <v>161</v>
      </c>
      <c r="AU166" s="221" t="s">
        <v>83</v>
      </c>
      <c r="AV166" s="13" t="s">
        <v>81</v>
      </c>
      <c r="AW166" s="13" t="s">
        <v>36</v>
      </c>
      <c r="AX166" s="13" t="s">
        <v>74</v>
      </c>
      <c r="AY166" s="221" t="s">
        <v>152</v>
      </c>
    </row>
    <row r="167" spans="1:65" s="13" customFormat="1">
      <c r="B167" s="211"/>
      <c r="C167" s="212"/>
      <c r="D167" s="213" t="s">
        <v>161</v>
      </c>
      <c r="E167" s="214" t="s">
        <v>21</v>
      </c>
      <c r="F167" s="215" t="s">
        <v>2661</v>
      </c>
      <c r="G167" s="212"/>
      <c r="H167" s="214" t="s">
        <v>21</v>
      </c>
      <c r="I167" s="216"/>
      <c r="J167" s="212"/>
      <c r="K167" s="212"/>
      <c r="L167" s="217"/>
      <c r="M167" s="218"/>
      <c r="N167" s="219"/>
      <c r="O167" s="219"/>
      <c r="P167" s="219"/>
      <c r="Q167" s="219"/>
      <c r="R167" s="219"/>
      <c r="S167" s="219"/>
      <c r="T167" s="220"/>
      <c r="AT167" s="221" t="s">
        <v>161</v>
      </c>
      <c r="AU167" s="221" t="s">
        <v>83</v>
      </c>
      <c r="AV167" s="13" t="s">
        <v>81</v>
      </c>
      <c r="AW167" s="13" t="s">
        <v>36</v>
      </c>
      <c r="AX167" s="13" t="s">
        <v>74</v>
      </c>
      <c r="AY167" s="221" t="s">
        <v>152</v>
      </c>
    </row>
    <row r="168" spans="1:65" s="14" customFormat="1">
      <c r="B168" s="222"/>
      <c r="C168" s="223"/>
      <c r="D168" s="213" t="s">
        <v>161</v>
      </c>
      <c r="E168" s="224" t="s">
        <v>21</v>
      </c>
      <c r="F168" s="225" t="s">
        <v>2678</v>
      </c>
      <c r="G168" s="223"/>
      <c r="H168" s="226">
        <v>35.5</v>
      </c>
      <c r="I168" s="227"/>
      <c r="J168" s="223"/>
      <c r="K168" s="223"/>
      <c r="L168" s="228"/>
      <c r="M168" s="229"/>
      <c r="N168" s="230"/>
      <c r="O168" s="230"/>
      <c r="P168" s="230"/>
      <c r="Q168" s="230"/>
      <c r="R168" s="230"/>
      <c r="S168" s="230"/>
      <c r="T168" s="231"/>
      <c r="AT168" s="232" t="s">
        <v>161</v>
      </c>
      <c r="AU168" s="232" t="s">
        <v>83</v>
      </c>
      <c r="AV168" s="14" t="s">
        <v>83</v>
      </c>
      <c r="AW168" s="14" t="s">
        <v>36</v>
      </c>
      <c r="AX168" s="14" t="s">
        <v>81</v>
      </c>
      <c r="AY168" s="232" t="s">
        <v>152</v>
      </c>
    </row>
    <row r="169" spans="1:65" s="2" customFormat="1" ht="24" customHeight="1">
      <c r="A169" s="37"/>
      <c r="B169" s="38"/>
      <c r="C169" s="198" t="s">
        <v>276</v>
      </c>
      <c r="D169" s="198" t="s">
        <v>154</v>
      </c>
      <c r="E169" s="199" t="s">
        <v>2679</v>
      </c>
      <c r="F169" s="200" t="s">
        <v>2680</v>
      </c>
      <c r="G169" s="201" t="s">
        <v>219</v>
      </c>
      <c r="H169" s="202">
        <v>35.5</v>
      </c>
      <c r="I169" s="203"/>
      <c r="J169" s="204">
        <f>ROUND(I169*H169,2)</f>
        <v>0</v>
      </c>
      <c r="K169" s="200" t="s">
        <v>158</v>
      </c>
      <c r="L169" s="42"/>
      <c r="M169" s="205" t="s">
        <v>21</v>
      </c>
      <c r="N169" s="206" t="s">
        <v>45</v>
      </c>
      <c r="O169" s="68"/>
      <c r="P169" s="207">
        <f>O169*H169</f>
        <v>0</v>
      </c>
      <c r="Q169" s="207">
        <v>0</v>
      </c>
      <c r="R169" s="207">
        <f>Q169*H169</f>
        <v>0</v>
      </c>
      <c r="S169" s="207">
        <v>0</v>
      </c>
      <c r="T169" s="208">
        <f>S169*H169</f>
        <v>0</v>
      </c>
      <c r="U169" s="37"/>
      <c r="V169" s="37"/>
      <c r="W169" s="37"/>
      <c r="X169" s="37"/>
      <c r="Y169" s="37"/>
      <c r="Z169" s="37"/>
      <c r="AA169" s="37"/>
      <c r="AB169" s="37"/>
      <c r="AC169" s="37"/>
      <c r="AD169" s="37"/>
      <c r="AE169" s="37"/>
      <c r="AR169" s="209" t="s">
        <v>159</v>
      </c>
      <c r="AT169" s="209" t="s">
        <v>154</v>
      </c>
      <c r="AU169" s="209" t="s">
        <v>83</v>
      </c>
      <c r="AY169" s="19" t="s">
        <v>152</v>
      </c>
      <c r="BE169" s="210">
        <f>IF(N169="základní",J169,0)</f>
        <v>0</v>
      </c>
      <c r="BF169" s="210">
        <f>IF(N169="snížená",J169,0)</f>
        <v>0</v>
      </c>
      <c r="BG169" s="210">
        <f>IF(N169="zákl. přenesená",J169,0)</f>
        <v>0</v>
      </c>
      <c r="BH169" s="210">
        <f>IF(N169="sníž. přenesená",J169,0)</f>
        <v>0</v>
      </c>
      <c r="BI169" s="210">
        <f>IF(N169="nulová",J169,0)</f>
        <v>0</v>
      </c>
      <c r="BJ169" s="19" t="s">
        <v>81</v>
      </c>
      <c r="BK169" s="210">
        <f>ROUND(I169*H169,2)</f>
        <v>0</v>
      </c>
      <c r="BL169" s="19" t="s">
        <v>159</v>
      </c>
      <c r="BM169" s="209" t="s">
        <v>2681</v>
      </c>
    </row>
    <row r="170" spans="1:65" s="13" customFormat="1">
      <c r="B170" s="211"/>
      <c r="C170" s="212"/>
      <c r="D170" s="213" t="s">
        <v>161</v>
      </c>
      <c r="E170" s="214" t="s">
        <v>21</v>
      </c>
      <c r="F170" s="215" t="s">
        <v>2654</v>
      </c>
      <c r="G170" s="212"/>
      <c r="H170" s="214" t="s">
        <v>21</v>
      </c>
      <c r="I170" s="216"/>
      <c r="J170" s="212"/>
      <c r="K170" s="212"/>
      <c r="L170" s="217"/>
      <c r="M170" s="218"/>
      <c r="N170" s="219"/>
      <c r="O170" s="219"/>
      <c r="P170" s="219"/>
      <c r="Q170" s="219"/>
      <c r="R170" s="219"/>
      <c r="S170" s="219"/>
      <c r="T170" s="220"/>
      <c r="AT170" s="221" t="s">
        <v>161</v>
      </c>
      <c r="AU170" s="221" t="s">
        <v>83</v>
      </c>
      <c r="AV170" s="13" t="s">
        <v>81</v>
      </c>
      <c r="AW170" s="13" t="s">
        <v>36</v>
      </c>
      <c r="AX170" s="13" t="s">
        <v>74</v>
      </c>
      <c r="AY170" s="221" t="s">
        <v>152</v>
      </c>
    </row>
    <row r="171" spans="1:65" s="13" customFormat="1">
      <c r="B171" s="211"/>
      <c r="C171" s="212"/>
      <c r="D171" s="213" t="s">
        <v>161</v>
      </c>
      <c r="E171" s="214" t="s">
        <v>21</v>
      </c>
      <c r="F171" s="215" t="s">
        <v>2661</v>
      </c>
      <c r="G171" s="212"/>
      <c r="H171" s="214" t="s">
        <v>21</v>
      </c>
      <c r="I171" s="216"/>
      <c r="J171" s="212"/>
      <c r="K171" s="212"/>
      <c r="L171" s="217"/>
      <c r="M171" s="218"/>
      <c r="N171" s="219"/>
      <c r="O171" s="219"/>
      <c r="P171" s="219"/>
      <c r="Q171" s="219"/>
      <c r="R171" s="219"/>
      <c r="S171" s="219"/>
      <c r="T171" s="220"/>
      <c r="AT171" s="221" t="s">
        <v>161</v>
      </c>
      <c r="AU171" s="221" t="s">
        <v>83</v>
      </c>
      <c r="AV171" s="13" t="s">
        <v>81</v>
      </c>
      <c r="AW171" s="13" t="s">
        <v>36</v>
      </c>
      <c r="AX171" s="13" t="s">
        <v>74</v>
      </c>
      <c r="AY171" s="221" t="s">
        <v>152</v>
      </c>
    </row>
    <row r="172" spans="1:65" s="14" customFormat="1">
      <c r="B172" s="222"/>
      <c r="C172" s="223"/>
      <c r="D172" s="213" t="s">
        <v>161</v>
      </c>
      <c r="E172" s="224" t="s">
        <v>21</v>
      </c>
      <c r="F172" s="225" t="s">
        <v>2678</v>
      </c>
      <c r="G172" s="223"/>
      <c r="H172" s="226">
        <v>35.5</v>
      </c>
      <c r="I172" s="227"/>
      <c r="J172" s="223"/>
      <c r="K172" s="223"/>
      <c r="L172" s="228"/>
      <c r="M172" s="229"/>
      <c r="N172" s="230"/>
      <c r="O172" s="230"/>
      <c r="P172" s="230"/>
      <c r="Q172" s="230"/>
      <c r="R172" s="230"/>
      <c r="S172" s="230"/>
      <c r="T172" s="231"/>
      <c r="AT172" s="232" t="s">
        <v>161</v>
      </c>
      <c r="AU172" s="232" t="s">
        <v>83</v>
      </c>
      <c r="AV172" s="14" t="s">
        <v>83</v>
      </c>
      <c r="AW172" s="14" t="s">
        <v>36</v>
      </c>
      <c r="AX172" s="14" t="s">
        <v>81</v>
      </c>
      <c r="AY172" s="232" t="s">
        <v>152</v>
      </c>
    </row>
    <row r="173" spans="1:65" s="2" customFormat="1" ht="24" customHeight="1">
      <c r="A173" s="37"/>
      <c r="B173" s="38"/>
      <c r="C173" s="198" t="s">
        <v>281</v>
      </c>
      <c r="D173" s="198" t="s">
        <v>154</v>
      </c>
      <c r="E173" s="199" t="s">
        <v>2682</v>
      </c>
      <c r="F173" s="200" t="s">
        <v>2683</v>
      </c>
      <c r="G173" s="201" t="s">
        <v>219</v>
      </c>
      <c r="H173" s="202">
        <v>63.5</v>
      </c>
      <c r="I173" s="203"/>
      <c r="J173" s="204">
        <f>ROUND(I173*H173,2)</f>
        <v>0</v>
      </c>
      <c r="K173" s="200" t="s">
        <v>158</v>
      </c>
      <c r="L173" s="42"/>
      <c r="M173" s="205" t="s">
        <v>21</v>
      </c>
      <c r="N173" s="206" t="s">
        <v>45</v>
      </c>
      <c r="O173" s="68"/>
      <c r="P173" s="207">
        <f>O173*H173</f>
        <v>0</v>
      </c>
      <c r="Q173" s="207">
        <v>0</v>
      </c>
      <c r="R173" s="207">
        <f>Q173*H173</f>
        <v>0</v>
      </c>
      <c r="S173" s="207">
        <v>0</v>
      </c>
      <c r="T173" s="208">
        <f>S173*H173</f>
        <v>0</v>
      </c>
      <c r="U173" s="37"/>
      <c r="V173" s="37"/>
      <c r="W173" s="37"/>
      <c r="X173" s="37"/>
      <c r="Y173" s="37"/>
      <c r="Z173" s="37"/>
      <c r="AA173" s="37"/>
      <c r="AB173" s="37"/>
      <c r="AC173" s="37"/>
      <c r="AD173" s="37"/>
      <c r="AE173" s="37"/>
      <c r="AR173" s="209" t="s">
        <v>159</v>
      </c>
      <c r="AT173" s="209" t="s">
        <v>154</v>
      </c>
      <c r="AU173" s="209" t="s">
        <v>83</v>
      </c>
      <c r="AY173" s="19" t="s">
        <v>152</v>
      </c>
      <c r="BE173" s="210">
        <f>IF(N173="základní",J173,0)</f>
        <v>0</v>
      </c>
      <c r="BF173" s="210">
        <f>IF(N173="snížená",J173,0)</f>
        <v>0</v>
      </c>
      <c r="BG173" s="210">
        <f>IF(N173="zákl. přenesená",J173,0)</f>
        <v>0</v>
      </c>
      <c r="BH173" s="210">
        <f>IF(N173="sníž. přenesená",J173,0)</f>
        <v>0</v>
      </c>
      <c r="BI173" s="210">
        <f>IF(N173="nulová",J173,0)</f>
        <v>0</v>
      </c>
      <c r="BJ173" s="19" t="s">
        <v>81</v>
      </c>
      <c r="BK173" s="210">
        <f>ROUND(I173*H173,2)</f>
        <v>0</v>
      </c>
      <c r="BL173" s="19" t="s">
        <v>159</v>
      </c>
      <c r="BM173" s="209" t="s">
        <v>2684</v>
      </c>
    </row>
    <row r="174" spans="1:65" s="13" customFormat="1">
      <c r="B174" s="211"/>
      <c r="C174" s="212"/>
      <c r="D174" s="213" t="s">
        <v>161</v>
      </c>
      <c r="E174" s="214" t="s">
        <v>21</v>
      </c>
      <c r="F174" s="215" t="s">
        <v>2654</v>
      </c>
      <c r="G174" s="212"/>
      <c r="H174" s="214" t="s">
        <v>21</v>
      </c>
      <c r="I174" s="216"/>
      <c r="J174" s="212"/>
      <c r="K174" s="212"/>
      <c r="L174" s="217"/>
      <c r="M174" s="218"/>
      <c r="N174" s="219"/>
      <c r="O174" s="219"/>
      <c r="P174" s="219"/>
      <c r="Q174" s="219"/>
      <c r="R174" s="219"/>
      <c r="S174" s="219"/>
      <c r="T174" s="220"/>
      <c r="AT174" s="221" t="s">
        <v>161</v>
      </c>
      <c r="AU174" s="221" t="s">
        <v>83</v>
      </c>
      <c r="AV174" s="13" t="s">
        <v>81</v>
      </c>
      <c r="AW174" s="13" t="s">
        <v>36</v>
      </c>
      <c r="AX174" s="13" t="s">
        <v>74</v>
      </c>
      <c r="AY174" s="221" t="s">
        <v>152</v>
      </c>
    </row>
    <row r="175" spans="1:65" s="13" customFormat="1">
      <c r="B175" s="211"/>
      <c r="C175" s="212"/>
      <c r="D175" s="213" t="s">
        <v>161</v>
      </c>
      <c r="E175" s="214" t="s">
        <v>21</v>
      </c>
      <c r="F175" s="215" t="s">
        <v>2661</v>
      </c>
      <c r="G175" s="212"/>
      <c r="H175" s="214" t="s">
        <v>21</v>
      </c>
      <c r="I175" s="216"/>
      <c r="J175" s="212"/>
      <c r="K175" s="212"/>
      <c r="L175" s="217"/>
      <c r="M175" s="218"/>
      <c r="N175" s="219"/>
      <c r="O175" s="219"/>
      <c r="P175" s="219"/>
      <c r="Q175" s="219"/>
      <c r="R175" s="219"/>
      <c r="S175" s="219"/>
      <c r="T175" s="220"/>
      <c r="AT175" s="221" t="s">
        <v>161</v>
      </c>
      <c r="AU175" s="221" t="s">
        <v>83</v>
      </c>
      <c r="AV175" s="13" t="s">
        <v>81</v>
      </c>
      <c r="AW175" s="13" t="s">
        <v>36</v>
      </c>
      <c r="AX175" s="13" t="s">
        <v>74</v>
      </c>
      <c r="AY175" s="221" t="s">
        <v>152</v>
      </c>
    </row>
    <row r="176" spans="1:65" s="14" customFormat="1">
      <c r="B176" s="222"/>
      <c r="C176" s="223"/>
      <c r="D176" s="213" t="s">
        <v>161</v>
      </c>
      <c r="E176" s="224" t="s">
        <v>21</v>
      </c>
      <c r="F176" s="225" t="s">
        <v>2662</v>
      </c>
      <c r="G176" s="223"/>
      <c r="H176" s="226">
        <v>63.5</v>
      </c>
      <c r="I176" s="227"/>
      <c r="J176" s="223"/>
      <c r="K176" s="223"/>
      <c r="L176" s="228"/>
      <c r="M176" s="229"/>
      <c r="N176" s="230"/>
      <c r="O176" s="230"/>
      <c r="P176" s="230"/>
      <c r="Q176" s="230"/>
      <c r="R176" s="230"/>
      <c r="S176" s="230"/>
      <c r="T176" s="231"/>
      <c r="AT176" s="232" t="s">
        <v>161</v>
      </c>
      <c r="AU176" s="232" t="s">
        <v>83</v>
      </c>
      <c r="AV176" s="14" t="s">
        <v>83</v>
      </c>
      <c r="AW176" s="14" t="s">
        <v>36</v>
      </c>
      <c r="AX176" s="14" t="s">
        <v>81</v>
      </c>
      <c r="AY176" s="232" t="s">
        <v>152</v>
      </c>
    </row>
    <row r="177" spans="1:65" s="2" customFormat="1" ht="24" customHeight="1">
      <c r="A177" s="37"/>
      <c r="B177" s="38"/>
      <c r="C177" s="198" t="s">
        <v>7</v>
      </c>
      <c r="D177" s="198" t="s">
        <v>154</v>
      </c>
      <c r="E177" s="199" t="s">
        <v>2685</v>
      </c>
      <c r="F177" s="200" t="s">
        <v>2686</v>
      </c>
      <c r="G177" s="201" t="s">
        <v>219</v>
      </c>
      <c r="H177" s="202">
        <v>25</v>
      </c>
      <c r="I177" s="203"/>
      <c r="J177" s="204">
        <f>ROUND(I177*H177,2)</f>
        <v>0</v>
      </c>
      <c r="K177" s="200" t="s">
        <v>158</v>
      </c>
      <c r="L177" s="42"/>
      <c r="M177" s="205" t="s">
        <v>21</v>
      </c>
      <c r="N177" s="206" t="s">
        <v>45</v>
      </c>
      <c r="O177" s="68"/>
      <c r="P177" s="207">
        <f>O177*H177</f>
        <v>0</v>
      </c>
      <c r="Q177" s="207">
        <v>0</v>
      </c>
      <c r="R177" s="207">
        <f>Q177*H177</f>
        <v>0</v>
      </c>
      <c r="S177" s="207">
        <v>0</v>
      </c>
      <c r="T177" s="208">
        <f>S177*H177</f>
        <v>0</v>
      </c>
      <c r="U177" s="37"/>
      <c r="V177" s="37"/>
      <c r="W177" s="37"/>
      <c r="X177" s="37"/>
      <c r="Y177" s="37"/>
      <c r="Z177" s="37"/>
      <c r="AA177" s="37"/>
      <c r="AB177" s="37"/>
      <c r="AC177" s="37"/>
      <c r="AD177" s="37"/>
      <c r="AE177" s="37"/>
      <c r="AR177" s="209" t="s">
        <v>159</v>
      </c>
      <c r="AT177" s="209" t="s">
        <v>154</v>
      </c>
      <c r="AU177" s="209" t="s">
        <v>83</v>
      </c>
      <c r="AY177" s="19" t="s">
        <v>152</v>
      </c>
      <c r="BE177" s="210">
        <f>IF(N177="základní",J177,0)</f>
        <v>0</v>
      </c>
      <c r="BF177" s="210">
        <f>IF(N177="snížená",J177,0)</f>
        <v>0</v>
      </c>
      <c r="BG177" s="210">
        <f>IF(N177="zákl. přenesená",J177,0)</f>
        <v>0</v>
      </c>
      <c r="BH177" s="210">
        <f>IF(N177="sníž. přenesená",J177,0)</f>
        <v>0</v>
      </c>
      <c r="BI177" s="210">
        <f>IF(N177="nulová",J177,0)</f>
        <v>0</v>
      </c>
      <c r="BJ177" s="19" t="s">
        <v>81</v>
      </c>
      <c r="BK177" s="210">
        <f>ROUND(I177*H177,2)</f>
        <v>0</v>
      </c>
      <c r="BL177" s="19" t="s">
        <v>159</v>
      </c>
      <c r="BM177" s="209" t="s">
        <v>2687</v>
      </c>
    </row>
    <row r="178" spans="1:65" s="13" customFormat="1">
      <c r="B178" s="211"/>
      <c r="C178" s="212"/>
      <c r="D178" s="213" t="s">
        <v>161</v>
      </c>
      <c r="E178" s="214" t="s">
        <v>21</v>
      </c>
      <c r="F178" s="215" t="s">
        <v>2654</v>
      </c>
      <c r="G178" s="212"/>
      <c r="H178" s="214" t="s">
        <v>21</v>
      </c>
      <c r="I178" s="216"/>
      <c r="J178" s="212"/>
      <c r="K178" s="212"/>
      <c r="L178" s="217"/>
      <c r="M178" s="218"/>
      <c r="N178" s="219"/>
      <c r="O178" s="219"/>
      <c r="P178" s="219"/>
      <c r="Q178" s="219"/>
      <c r="R178" s="219"/>
      <c r="S178" s="219"/>
      <c r="T178" s="220"/>
      <c r="AT178" s="221" t="s">
        <v>161</v>
      </c>
      <c r="AU178" s="221" t="s">
        <v>83</v>
      </c>
      <c r="AV178" s="13" t="s">
        <v>81</v>
      </c>
      <c r="AW178" s="13" t="s">
        <v>36</v>
      </c>
      <c r="AX178" s="13" t="s">
        <v>74</v>
      </c>
      <c r="AY178" s="221" t="s">
        <v>152</v>
      </c>
    </row>
    <row r="179" spans="1:65" s="13" customFormat="1">
      <c r="B179" s="211"/>
      <c r="C179" s="212"/>
      <c r="D179" s="213" t="s">
        <v>161</v>
      </c>
      <c r="E179" s="214" t="s">
        <v>21</v>
      </c>
      <c r="F179" s="215" t="s">
        <v>2661</v>
      </c>
      <c r="G179" s="212"/>
      <c r="H179" s="214" t="s">
        <v>21</v>
      </c>
      <c r="I179" s="216"/>
      <c r="J179" s="212"/>
      <c r="K179" s="212"/>
      <c r="L179" s="217"/>
      <c r="M179" s="218"/>
      <c r="N179" s="219"/>
      <c r="O179" s="219"/>
      <c r="P179" s="219"/>
      <c r="Q179" s="219"/>
      <c r="R179" s="219"/>
      <c r="S179" s="219"/>
      <c r="T179" s="220"/>
      <c r="AT179" s="221" t="s">
        <v>161</v>
      </c>
      <c r="AU179" s="221" t="s">
        <v>83</v>
      </c>
      <c r="AV179" s="13" t="s">
        <v>81</v>
      </c>
      <c r="AW179" s="13" t="s">
        <v>36</v>
      </c>
      <c r="AX179" s="13" t="s">
        <v>74</v>
      </c>
      <c r="AY179" s="221" t="s">
        <v>152</v>
      </c>
    </row>
    <row r="180" spans="1:65" s="14" customFormat="1">
      <c r="B180" s="222"/>
      <c r="C180" s="223"/>
      <c r="D180" s="213" t="s">
        <v>161</v>
      </c>
      <c r="E180" s="224" t="s">
        <v>21</v>
      </c>
      <c r="F180" s="225" t="s">
        <v>2663</v>
      </c>
      <c r="G180" s="223"/>
      <c r="H180" s="226">
        <v>25</v>
      </c>
      <c r="I180" s="227"/>
      <c r="J180" s="223"/>
      <c r="K180" s="223"/>
      <c r="L180" s="228"/>
      <c r="M180" s="229"/>
      <c r="N180" s="230"/>
      <c r="O180" s="230"/>
      <c r="P180" s="230"/>
      <c r="Q180" s="230"/>
      <c r="R180" s="230"/>
      <c r="S180" s="230"/>
      <c r="T180" s="231"/>
      <c r="AT180" s="232" t="s">
        <v>161</v>
      </c>
      <c r="AU180" s="232" t="s">
        <v>83</v>
      </c>
      <c r="AV180" s="14" t="s">
        <v>83</v>
      </c>
      <c r="AW180" s="14" t="s">
        <v>36</v>
      </c>
      <c r="AX180" s="14" t="s">
        <v>81</v>
      </c>
      <c r="AY180" s="232" t="s">
        <v>152</v>
      </c>
    </row>
    <row r="181" spans="1:65" s="2" customFormat="1" ht="36" customHeight="1">
      <c r="A181" s="37"/>
      <c r="B181" s="38"/>
      <c r="C181" s="198" t="s">
        <v>296</v>
      </c>
      <c r="D181" s="198" t="s">
        <v>154</v>
      </c>
      <c r="E181" s="199" t="s">
        <v>2688</v>
      </c>
      <c r="F181" s="200" t="s">
        <v>2689</v>
      </c>
      <c r="G181" s="201" t="s">
        <v>219</v>
      </c>
      <c r="H181" s="202">
        <v>6</v>
      </c>
      <c r="I181" s="203"/>
      <c r="J181" s="204">
        <f>ROUND(I181*H181,2)</f>
        <v>0</v>
      </c>
      <c r="K181" s="200" t="s">
        <v>158</v>
      </c>
      <c r="L181" s="42"/>
      <c r="M181" s="205" t="s">
        <v>21</v>
      </c>
      <c r="N181" s="206" t="s">
        <v>45</v>
      </c>
      <c r="O181" s="68"/>
      <c r="P181" s="207">
        <f>O181*H181</f>
        <v>0</v>
      </c>
      <c r="Q181" s="207">
        <v>0.13980999999999999</v>
      </c>
      <c r="R181" s="207">
        <f>Q181*H181</f>
        <v>0.83885999999999994</v>
      </c>
      <c r="S181" s="207">
        <v>0</v>
      </c>
      <c r="T181" s="208">
        <f>S181*H181</f>
        <v>0</v>
      </c>
      <c r="U181" s="37"/>
      <c r="V181" s="37"/>
      <c r="W181" s="37"/>
      <c r="X181" s="37"/>
      <c r="Y181" s="37"/>
      <c r="Z181" s="37"/>
      <c r="AA181" s="37"/>
      <c r="AB181" s="37"/>
      <c r="AC181" s="37"/>
      <c r="AD181" s="37"/>
      <c r="AE181" s="37"/>
      <c r="AR181" s="209" t="s">
        <v>159</v>
      </c>
      <c r="AT181" s="209" t="s">
        <v>154</v>
      </c>
      <c r="AU181" s="209" t="s">
        <v>83</v>
      </c>
      <c r="AY181" s="19" t="s">
        <v>152</v>
      </c>
      <c r="BE181" s="210">
        <f>IF(N181="základní",J181,0)</f>
        <v>0</v>
      </c>
      <c r="BF181" s="210">
        <f>IF(N181="snížená",J181,0)</f>
        <v>0</v>
      </c>
      <c r="BG181" s="210">
        <f>IF(N181="zákl. přenesená",J181,0)</f>
        <v>0</v>
      </c>
      <c r="BH181" s="210">
        <f>IF(N181="sníž. přenesená",J181,0)</f>
        <v>0</v>
      </c>
      <c r="BI181" s="210">
        <f>IF(N181="nulová",J181,0)</f>
        <v>0</v>
      </c>
      <c r="BJ181" s="19" t="s">
        <v>81</v>
      </c>
      <c r="BK181" s="210">
        <f>ROUND(I181*H181,2)</f>
        <v>0</v>
      </c>
      <c r="BL181" s="19" t="s">
        <v>159</v>
      </c>
      <c r="BM181" s="209" t="s">
        <v>2690</v>
      </c>
    </row>
    <row r="182" spans="1:65" s="14" customFormat="1" ht="22.5">
      <c r="B182" s="222"/>
      <c r="C182" s="223"/>
      <c r="D182" s="213" t="s">
        <v>161</v>
      </c>
      <c r="E182" s="224" t="s">
        <v>21</v>
      </c>
      <c r="F182" s="225" t="s">
        <v>2691</v>
      </c>
      <c r="G182" s="223"/>
      <c r="H182" s="226">
        <v>6</v>
      </c>
      <c r="I182" s="227"/>
      <c r="J182" s="223"/>
      <c r="K182" s="223"/>
      <c r="L182" s="228"/>
      <c r="M182" s="229"/>
      <c r="N182" s="230"/>
      <c r="O182" s="230"/>
      <c r="P182" s="230"/>
      <c r="Q182" s="230"/>
      <c r="R182" s="230"/>
      <c r="S182" s="230"/>
      <c r="T182" s="231"/>
      <c r="AT182" s="232" t="s">
        <v>161</v>
      </c>
      <c r="AU182" s="232" t="s">
        <v>83</v>
      </c>
      <c r="AV182" s="14" t="s">
        <v>83</v>
      </c>
      <c r="AW182" s="14" t="s">
        <v>36</v>
      </c>
      <c r="AX182" s="14" t="s">
        <v>81</v>
      </c>
      <c r="AY182" s="232" t="s">
        <v>152</v>
      </c>
    </row>
    <row r="183" spans="1:65" s="2" customFormat="1" ht="72" customHeight="1">
      <c r="A183" s="37"/>
      <c r="B183" s="38"/>
      <c r="C183" s="198" t="s">
        <v>303</v>
      </c>
      <c r="D183" s="198" t="s">
        <v>154</v>
      </c>
      <c r="E183" s="199" t="s">
        <v>2692</v>
      </c>
      <c r="F183" s="200" t="s">
        <v>2693</v>
      </c>
      <c r="G183" s="201" t="s">
        <v>219</v>
      </c>
      <c r="H183" s="202">
        <v>63.5</v>
      </c>
      <c r="I183" s="203"/>
      <c r="J183" s="204">
        <f>ROUND(I183*H183,2)</f>
        <v>0</v>
      </c>
      <c r="K183" s="200" t="s">
        <v>158</v>
      </c>
      <c r="L183" s="42"/>
      <c r="M183" s="205" t="s">
        <v>21</v>
      </c>
      <c r="N183" s="206" t="s">
        <v>45</v>
      </c>
      <c r="O183" s="68"/>
      <c r="P183" s="207">
        <f>O183*H183</f>
        <v>0</v>
      </c>
      <c r="Q183" s="207">
        <v>8.5650000000000004E-2</v>
      </c>
      <c r="R183" s="207">
        <f>Q183*H183</f>
        <v>5.4387750000000006</v>
      </c>
      <c r="S183" s="207">
        <v>0</v>
      </c>
      <c r="T183" s="208">
        <f>S183*H183</f>
        <v>0</v>
      </c>
      <c r="U183" s="37"/>
      <c r="V183" s="37"/>
      <c r="W183" s="37"/>
      <c r="X183" s="37"/>
      <c r="Y183" s="37"/>
      <c r="Z183" s="37"/>
      <c r="AA183" s="37"/>
      <c r="AB183" s="37"/>
      <c r="AC183" s="37"/>
      <c r="AD183" s="37"/>
      <c r="AE183" s="37"/>
      <c r="AR183" s="209" t="s">
        <v>159</v>
      </c>
      <c r="AT183" s="209" t="s">
        <v>154</v>
      </c>
      <c r="AU183" s="209" t="s">
        <v>83</v>
      </c>
      <c r="AY183" s="19" t="s">
        <v>152</v>
      </c>
      <c r="BE183" s="210">
        <f>IF(N183="základní",J183,0)</f>
        <v>0</v>
      </c>
      <c r="BF183" s="210">
        <f>IF(N183="snížená",J183,0)</f>
        <v>0</v>
      </c>
      <c r="BG183" s="210">
        <f>IF(N183="zákl. přenesená",J183,0)</f>
        <v>0</v>
      </c>
      <c r="BH183" s="210">
        <f>IF(N183="sníž. přenesená",J183,0)</f>
        <v>0</v>
      </c>
      <c r="BI183" s="210">
        <f>IF(N183="nulová",J183,0)</f>
        <v>0</v>
      </c>
      <c r="BJ183" s="19" t="s">
        <v>81</v>
      </c>
      <c r="BK183" s="210">
        <f>ROUND(I183*H183,2)</f>
        <v>0</v>
      </c>
      <c r="BL183" s="19" t="s">
        <v>159</v>
      </c>
      <c r="BM183" s="209" t="s">
        <v>2694</v>
      </c>
    </row>
    <row r="184" spans="1:65" s="13" customFormat="1">
      <c r="B184" s="211"/>
      <c r="C184" s="212"/>
      <c r="D184" s="213" t="s">
        <v>161</v>
      </c>
      <c r="E184" s="214" t="s">
        <v>21</v>
      </c>
      <c r="F184" s="215" t="s">
        <v>2654</v>
      </c>
      <c r="G184" s="212"/>
      <c r="H184" s="214" t="s">
        <v>21</v>
      </c>
      <c r="I184" s="216"/>
      <c r="J184" s="212"/>
      <c r="K184" s="212"/>
      <c r="L184" s="217"/>
      <c r="M184" s="218"/>
      <c r="N184" s="219"/>
      <c r="O184" s="219"/>
      <c r="P184" s="219"/>
      <c r="Q184" s="219"/>
      <c r="R184" s="219"/>
      <c r="S184" s="219"/>
      <c r="T184" s="220"/>
      <c r="AT184" s="221" t="s">
        <v>161</v>
      </c>
      <c r="AU184" s="221" t="s">
        <v>83</v>
      </c>
      <c r="AV184" s="13" t="s">
        <v>81</v>
      </c>
      <c r="AW184" s="13" t="s">
        <v>36</v>
      </c>
      <c r="AX184" s="13" t="s">
        <v>74</v>
      </c>
      <c r="AY184" s="221" t="s">
        <v>152</v>
      </c>
    </row>
    <row r="185" spans="1:65" s="13" customFormat="1">
      <c r="B185" s="211"/>
      <c r="C185" s="212"/>
      <c r="D185" s="213" t="s">
        <v>161</v>
      </c>
      <c r="E185" s="214" t="s">
        <v>21</v>
      </c>
      <c r="F185" s="215" t="s">
        <v>2661</v>
      </c>
      <c r="G185" s="212"/>
      <c r="H185" s="214" t="s">
        <v>21</v>
      </c>
      <c r="I185" s="216"/>
      <c r="J185" s="212"/>
      <c r="K185" s="212"/>
      <c r="L185" s="217"/>
      <c r="M185" s="218"/>
      <c r="N185" s="219"/>
      <c r="O185" s="219"/>
      <c r="P185" s="219"/>
      <c r="Q185" s="219"/>
      <c r="R185" s="219"/>
      <c r="S185" s="219"/>
      <c r="T185" s="220"/>
      <c r="AT185" s="221" t="s">
        <v>161</v>
      </c>
      <c r="AU185" s="221" t="s">
        <v>83</v>
      </c>
      <c r="AV185" s="13" t="s">
        <v>81</v>
      </c>
      <c r="AW185" s="13" t="s">
        <v>36</v>
      </c>
      <c r="AX185" s="13" t="s">
        <v>74</v>
      </c>
      <c r="AY185" s="221" t="s">
        <v>152</v>
      </c>
    </row>
    <row r="186" spans="1:65" s="14" customFormat="1">
      <c r="B186" s="222"/>
      <c r="C186" s="223"/>
      <c r="D186" s="213" t="s">
        <v>161</v>
      </c>
      <c r="E186" s="224" t="s">
        <v>21</v>
      </c>
      <c r="F186" s="225" t="s">
        <v>2662</v>
      </c>
      <c r="G186" s="223"/>
      <c r="H186" s="226">
        <v>63.5</v>
      </c>
      <c r="I186" s="227"/>
      <c r="J186" s="223"/>
      <c r="K186" s="223"/>
      <c r="L186" s="228"/>
      <c r="M186" s="229"/>
      <c r="N186" s="230"/>
      <c r="O186" s="230"/>
      <c r="P186" s="230"/>
      <c r="Q186" s="230"/>
      <c r="R186" s="230"/>
      <c r="S186" s="230"/>
      <c r="T186" s="231"/>
      <c r="AT186" s="232" t="s">
        <v>161</v>
      </c>
      <c r="AU186" s="232" t="s">
        <v>83</v>
      </c>
      <c r="AV186" s="14" t="s">
        <v>83</v>
      </c>
      <c r="AW186" s="14" t="s">
        <v>36</v>
      </c>
      <c r="AX186" s="14" t="s">
        <v>81</v>
      </c>
      <c r="AY186" s="232" t="s">
        <v>152</v>
      </c>
    </row>
    <row r="187" spans="1:65" s="2" customFormat="1" ht="16.5" customHeight="1">
      <c r="A187" s="37"/>
      <c r="B187" s="38"/>
      <c r="C187" s="244" t="s">
        <v>312</v>
      </c>
      <c r="D187" s="244" t="s">
        <v>365</v>
      </c>
      <c r="E187" s="245" t="s">
        <v>2695</v>
      </c>
      <c r="F187" s="246" t="s">
        <v>2696</v>
      </c>
      <c r="G187" s="247" t="s">
        <v>219</v>
      </c>
      <c r="H187" s="248">
        <v>66.674999999999997</v>
      </c>
      <c r="I187" s="249"/>
      <c r="J187" s="250">
        <f>ROUND(I187*H187,2)</f>
        <v>0</v>
      </c>
      <c r="K187" s="246" t="s">
        <v>158</v>
      </c>
      <c r="L187" s="251"/>
      <c r="M187" s="252" t="s">
        <v>21</v>
      </c>
      <c r="N187" s="253" t="s">
        <v>45</v>
      </c>
      <c r="O187" s="68"/>
      <c r="P187" s="207">
        <f>O187*H187</f>
        <v>0</v>
      </c>
      <c r="Q187" s="207">
        <v>0.152</v>
      </c>
      <c r="R187" s="207">
        <f>Q187*H187</f>
        <v>10.134599999999999</v>
      </c>
      <c r="S187" s="207">
        <v>0</v>
      </c>
      <c r="T187" s="208">
        <f>S187*H187</f>
        <v>0</v>
      </c>
      <c r="U187" s="37"/>
      <c r="V187" s="37"/>
      <c r="W187" s="37"/>
      <c r="X187" s="37"/>
      <c r="Y187" s="37"/>
      <c r="Z187" s="37"/>
      <c r="AA187" s="37"/>
      <c r="AB187" s="37"/>
      <c r="AC187" s="37"/>
      <c r="AD187" s="37"/>
      <c r="AE187" s="37"/>
      <c r="AR187" s="209" t="s">
        <v>209</v>
      </c>
      <c r="AT187" s="209" t="s">
        <v>365</v>
      </c>
      <c r="AU187" s="209" t="s">
        <v>83</v>
      </c>
      <c r="AY187" s="19" t="s">
        <v>152</v>
      </c>
      <c r="BE187" s="210">
        <f>IF(N187="základní",J187,0)</f>
        <v>0</v>
      </c>
      <c r="BF187" s="210">
        <f>IF(N187="snížená",J187,0)</f>
        <v>0</v>
      </c>
      <c r="BG187" s="210">
        <f>IF(N187="zákl. přenesená",J187,0)</f>
        <v>0</v>
      </c>
      <c r="BH187" s="210">
        <f>IF(N187="sníž. přenesená",J187,0)</f>
        <v>0</v>
      </c>
      <c r="BI187" s="210">
        <f>IF(N187="nulová",J187,0)</f>
        <v>0</v>
      </c>
      <c r="BJ187" s="19" t="s">
        <v>81</v>
      </c>
      <c r="BK187" s="210">
        <f>ROUND(I187*H187,2)</f>
        <v>0</v>
      </c>
      <c r="BL187" s="19" t="s">
        <v>159</v>
      </c>
      <c r="BM187" s="209" t="s">
        <v>2697</v>
      </c>
    </row>
    <row r="188" spans="1:65" s="14" customFormat="1">
      <c r="B188" s="222"/>
      <c r="C188" s="223"/>
      <c r="D188" s="213" t="s">
        <v>161</v>
      </c>
      <c r="E188" s="224" t="s">
        <v>21</v>
      </c>
      <c r="F188" s="225" t="s">
        <v>2698</v>
      </c>
      <c r="G188" s="223"/>
      <c r="H188" s="226">
        <v>63.5</v>
      </c>
      <c r="I188" s="227"/>
      <c r="J188" s="223"/>
      <c r="K188" s="223"/>
      <c r="L188" s="228"/>
      <c r="M188" s="229"/>
      <c r="N188" s="230"/>
      <c r="O188" s="230"/>
      <c r="P188" s="230"/>
      <c r="Q188" s="230"/>
      <c r="R188" s="230"/>
      <c r="S188" s="230"/>
      <c r="T188" s="231"/>
      <c r="AT188" s="232" t="s">
        <v>161</v>
      </c>
      <c r="AU188" s="232" t="s">
        <v>83</v>
      </c>
      <c r="AV188" s="14" t="s">
        <v>83</v>
      </c>
      <c r="AW188" s="14" t="s">
        <v>36</v>
      </c>
      <c r="AX188" s="14" t="s">
        <v>81</v>
      </c>
      <c r="AY188" s="232" t="s">
        <v>152</v>
      </c>
    </row>
    <row r="189" spans="1:65" s="14" customFormat="1">
      <c r="B189" s="222"/>
      <c r="C189" s="223"/>
      <c r="D189" s="213" t="s">
        <v>161</v>
      </c>
      <c r="E189" s="223"/>
      <c r="F189" s="225" t="s">
        <v>2699</v>
      </c>
      <c r="G189" s="223"/>
      <c r="H189" s="226">
        <v>66.674999999999997</v>
      </c>
      <c r="I189" s="227"/>
      <c r="J189" s="223"/>
      <c r="K189" s="223"/>
      <c r="L189" s="228"/>
      <c r="M189" s="229"/>
      <c r="N189" s="230"/>
      <c r="O189" s="230"/>
      <c r="P189" s="230"/>
      <c r="Q189" s="230"/>
      <c r="R189" s="230"/>
      <c r="S189" s="230"/>
      <c r="T189" s="231"/>
      <c r="AT189" s="232" t="s">
        <v>161</v>
      </c>
      <c r="AU189" s="232" t="s">
        <v>83</v>
      </c>
      <c r="AV189" s="14" t="s">
        <v>83</v>
      </c>
      <c r="AW189" s="14" t="s">
        <v>4</v>
      </c>
      <c r="AX189" s="14" t="s">
        <v>81</v>
      </c>
      <c r="AY189" s="232" t="s">
        <v>152</v>
      </c>
    </row>
    <row r="190" spans="1:65" s="2" customFormat="1" ht="72" customHeight="1">
      <c r="A190" s="37"/>
      <c r="B190" s="38"/>
      <c r="C190" s="198" t="s">
        <v>317</v>
      </c>
      <c r="D190" s="198" t="s">
        <v>154</v>
      </c>
      <c r="E190" s="199" t="s">
        <v>2700</v>
      </c>
      <c r="F190" s="200" t="s">
        <v>2701</v>
      </c>
      <c r="G190" s="201" t="s">
        <v>219</v>
      </c>
      <c r="H190" s="202">
        <v>97.5</v>
      </c>
      <c r="I190" s="203"/>
      <c r="J190" s="204">
        <f>ROUND(I190*H190,2)</f>
        <v>0</v>
      </c>
      <c r="K190" s="200" t="s">
        <v>158</v>
      </c>
      <c r="L190" s="42"/>
      <c r="M190" s="205" t="s">
        <v>21</v>
      </c>
      <c r="N190" s="206" t="s">
        <v>45</v>
      </c>
      <c r="O190" s="68"/>
      <c r="P190" s="207">
        <f>O190*H190</f>
        <v>0</v>
      </c>
      <c r="Q190" s="207">
        <v>0.10100000000000001</v>
      </c>
      <c r="R190" s="207">
        <f>Q190*H190</f>
        <v>9.8475000000000001</v>
      </c>
      <c r="S190" s="207">
        <v>0</v>
      </c>
      <c r="T190" s="208">
        <f>S190*H190</f>
        <v>0</v>
      </c>
      <c r="U190" s="37"/>
      <c r="V190" s="37"/>
      <c r="W190" s="37"/>
      <c r="X190" s="37"/>
      <c r="Y190" s="37"/>
      <c r="Z190" s="37"/>
      <c r="AA190" s="37"/>
      <c r="AB190" s="37"/>
      <c r="AC190" s="37"/>
      <c r="AD190" s="37"/>
      <c r="AE190" s="37"/>
      <c r="AR190" s="209" t="s">
        <v>159</v>
      </c>
      <c r="AT190" s="209" t="s">
        <v>154</v>
      </c>
      <c r="AU190" s="209" t="s">
        <v>83</v>
      </c>
      <c r="AY190" s="19" t="s">
        <v>152</v>
      </c>
      <c r="BE190" s="210">
        <f>IF(N190="základní",J190,0)</f>
        <v>0</v>
      </c>
      <c r="BF190" s="210">
        <f>IF(N190="snížená",J190,0)</f>
        <v>0</v>
      </c>
      <c r="BG190" s="210">
        <f>IF(N190="zákl. přenesená",J190,0)</f>
        <v>0</v>
      </c>
      <c r="BH190" s="210">
        <f>IF(N190="sníž. přenesená",J190,0)</f>
        <v>0</v>
      </c>
      <c r="BI190" s="210">
        <f>IF(N190="nulová",J190,0)</f>
        <v>0</v>
      </c>
      <c r="BJ190" s="19" t="s">
        <v>81</v>
      </c>
      <c r="BK190" s="210">
        <f>ROUND(I190*H190,2)</f>
        <v>0</v>
      </c>
      <c r="BL190" s="19" t="s">
        <v>159</v>
      </c>
      <c r="BM190" s="209" t="s">
        <v>2702</v>
      </c>
    </row>
    <row r="191" spans="1:65" s="13" customFormat="1">
      <c r="B191" s="211"/>
      <c r="C191" s="212"/>
      <c r="D191" s="213" t="s">
        <v>161</v>
      </c>
      <c r="E191" s="214" t="s">
        <v>21</v>
      </c>
      <c r="F191" s="215" t="s">
        <v>2654</v>
      </c>
      <c r="G191" s="212"/>
      <c r="H191" s="214" t="s">
        <v>21</v>
      </c>
      <c r="I191" s="216"/>
      <c r="J191" s="212"/>
      <c r="K191" s="212"/>
      <c r="L191" s="217"/>
      <c r="M191" s="218"/>
      <c r="N191" s="219"/>
      <c r="O191" s="219"/>
      <c r="P191" s="219"/>
      <c r="Q191" s="219"/>
      <c r="R191" s="219"/>
      <c r="S191" s="219"/>
      <c r="T191" s="220"/>
      <c r="AT191" s="221" t="s">
        <v>161</v>
      </c>
      <c r="AU191" s="221" t="s">
        <v>83</v>
      </c>
      <c r="AV191" s="13" t="s">
        <v>81</v>
      </c>
      <c r="AW191" s="13" t="s">
        <v>36</v>
      </c>
      <c r="AX191" s="13" t="s">
        <v>74</v>
      </c>
      <c r="AY191" s="221" t="s">
        <v>152</v>
      </c>
    </row>
    <row r="192" spans="1:65" s="13" customFormat="1">
      <c r="B192" s="211"/>
      <c r="C192" s="212"/>
      <c r="D192" s="213" t="s">
        <v>161</v>
      </c>
      <c r="E192" s="214" t="s">
        <v>21</v>
      </c>
      <c r="F192" s="215" t="s">
        <v>2661</v>
      </c>
      <c r="G192" s="212"/>
      <c r="H192" s="214" t="s">
        <v>21</v>
      </c>
      <c r="I192" s="216"/>
      <c r="J192" s="212"/>
      <c r="K192" s="212"/>
      <c r="L192" s="217"/>
      <c r="M192" s="218"/>
      <c r="N192" s="219"/>
      <c r="O192" s="219"/>
      <c r="P192" s="219"/>
      <c r="Q192" s="219"/>
      <c r="R192" s="219"/>
      <c r="S192" s="219"/>
      <c r="T192" s="220"/>
      <c r="AT192" s="221" t="s">
        <v>161</v>
      </c>
      <c r="AU192" s="221" t="s">
        <v>83</v>
      </c>
      <c r="AV192" s="13" t="s">
        <v>81</v>
      </c>
      <c r="AW192" s="13" t="s">
        <v>36</v>
      </c>
      <c r="AX192" s="13" t="s">
        <v>74</v>
      </c>
      <c r="AY192" s="221" t="s">
        <v>152</v>
      </c>
    </row>
    <row r="193" spans="1:65" s="14" customFormat="1">
      <c r="B193" s="222"/>
      <c r="C193" s="223"/>
      <c r="D193" s="213" t="s">
        <v>161</v>
      </c>
      <c r="E193" s="224" t="s">
        <v>21</v>
      </c>
      <c r="F193" s="225" t="s">
        <v>2678</v>
      </c>
      <c r="G193" s="223"/>
      <c r="H193" s="226">
        <v>35.5</v>
      </c>
      <c r="I193" s="227"/>
      <c r="J193" s="223"/>
      <c r="K193" s="223"/>
      <c r="L193" s="228"/>
      <c r="M193" s="229"/>
      <c r="N193" s="230"/>
      <c r="O193" s="230"/>
      <c r="P193" s="230"/>
      <c r="Q193" s="230"/>
      <c r="R193" s="230"/>
      <c r="S193" s="230"/>
      <c r="T193" s="231"/>
      <c r="AT193" s="232" t="s">
        <v>161</v>
      </c>
      <c r="AU193" s="232" t="s">
        <v>83</v>
      </c>
      <c r="AV193" s="14" t="s">
        <v>83</v>
      </c>
      <c r="AW193" s="14" t="s">
        <v>36</v>
      </c>
      <c r="AX193" s="14" t="s">
        <v>74</v>
      </c>
      <c r="AY193" s="232" t="s">
        <v>152</v>
      </c>
    </row>
    <row r="194" spans="1:65" s="14" customFormat="1">
      <c r="B194" s="222"/>
      <c r="C194" s="223"/>
      <c r="D194" s="213" t="s">
        <v>161</v>
      </c>
      <c r="E194" s="224" t="s">
        <v>21</v>
      </c>
      <c r="F194" s="225" t="s">
        <v>2665</v>
      </c>
      <c r="G194" s="223"/>
      <c r="H194" s="226">
        <v>62</v>
      </c>
      <c r="I194" s="227"/>
      <c r="J194" s="223"/>
      <c r="K194" s="223"/>
      <c r="L194" s="228"/>
      <c r="M194" s="229"/>
      <c r="N194" s="230"/>
      <c r="O194" s="230"/>
      <c r="P194" s="230"/>
      <c r="Q194" s="230"/>
      <c r="R194" s="230"/>
      <c r="S194" s="230"/>
      <c r="T194" s="231"/>
      <c r="AT194" s="232" t="s">
        <v>161</v>
      </c>
      <c r="AU194" s="232" t="s">
        <v>83</v>
      </c>
      <c r="AV194" s="14" t="s">
        <v>83</v>
      </c>
      <c r="AW194" s="14" t="s">
        <v>36</v>
      </c>
      <c r="AX194" s="14" t="s">
        <v>74</v>
      </c>
      <c r="AY194" s="232" t="s">
        <v>152</v>
      </c>
    </row>
    <row r="195" spans="1:65" s="15" customFormat="1">
      <c r="B195" s="233"/>
      <c r="C195" s="234"/>
      <c r="D195" s="213" t="s">
        <v>161</v>
      </c>
      <c r="E195" s="235" t="s">
        <v>21</v>
      </c>
      <c r="F195" s="236" t="s">
        <v>184</v>
      </c>
      <c r="G195" s="234"/>
      <c r="H195" s="237">
        <v>97.5</v>
      </c>
      <c r="I195" s="238"/>
      <c r="J195" s="234"/>
      <c r="K195" s="234"/>
      <c r="L195" s="239"/>
      <c r="M195" s="240"/>
      <c r="N195" s="241"/>
      <c r="O195" s="241"/>
      <c r="P195" s="241"/>
      <c r="Q195" s="241"/>
      <c r="R195" s="241"/>
      <c r="S195" s="241"/>
      <c r="T195" s="242"/>
      <c r="AT195" s="243" t="s">
        <v>161</v>
      </c>
      <c r="AU195" s="243" t="s">
        <v>83</v>
      </c>
      <c r="AV195" s="15" t="s">
        <v>159</v>
      </c>
      <c r="AW195" s="15" t="s">
        <v>36</v>
      </c>
      <c r="AX195" s="15" t="s">
        <v>81</v>
      </c>
      <c r="AY195" s="243" t="s">
        <v>152</v>
      </c>
    </row>
    <row r="196" spans="1:65" s="2" customFormat="1" ht="24" customHeight="1">
      <c r="A196" s="37"/>
      <c r="B196" s="38"/>
      <c r="C196" s="244" t="s">
        <v>322</v>
      </c>
      <c r="D196" s="244" t="s">
        <v>365</v>
      </c>
      <c r="E196" s="245" t="s">
        <v>2703</v>
      </c>
      <c r="F196" s="246" t="s">
        <v>2704</v>
      </c>
      <c r="G196" s="247" t="s">
        <v>219</v>
      </c>
      <c r="H196" s="248">
        <v>37.274999999999999</v>
      </c>
      <c r="I196" s="249"/>
      <c r="J196" s="250">
        <f>ROUND(I196*H196,2)</f>
        <v>0</v>
      </c>
      <c r="K196" s="246" t="s">
        <v>158</v>
      </c>
      <c r="L196" s="251"/>
      <c r="M196" s="252" t="s">
        <v>21</v>
      </c>
      <c r="N196" s="253" t="s">
        <v>45</v>
      </c>
      <c r="O196" s="68"/>
      <c r="P196" s="207">
        <f>O196*H196</f>
        <v>0</v>
      </c>
      <c r="Q196" s="207">
        <v>0.115</v>
      </c>
      <c r="R196" s="207">
        <f>Q196*H196</f>
        <v>4.2866249999999999</v>
      </c>
      <c r="S196" s="207">
        <v>0</v>
      </c>
      <c r="T196" s="208">
        <f>S196*H196</f>
        <v>0</v>
      </c>
      <c r="U196" s="37"/>
      <c r="V196" s="37"/>
      <c r="W196" s="37"/>
      <c r="X196" s="37"/>
      <c r="Y196" s="37"/>
      <c r="Z196" s="37"/>
      <c r="AA196" s="37"/>
      <c r="AB196" s="37"/>
      <c r="AC196" s="37"/>
      <c r="AD196" s="37"/>
      <c r="AE196" s="37"/>
      <c r="AR196" s="209" t="s">
        <v>209</v>
      </c>
      <c r="AT196" s="209" t="s">
        <v>365</v>
      </c>
      <c r="AU196" s="209" t="s">
        <v>83</v>
      </c>
      <c r="AY196" s="19" t="s">
        <v>152</v>
      </c>
      <c r="BE196" s="210">
        <f>IF(N196="základní",J196,0)</f>
        <v>0</v>
      </c>
      <c r="BF196" s="210">
        <f>IF(N196="snížená",J196,0)</f>
        <v>0</v>
      </c>
      <c r="BG196" s="210">
        <f>IF(N196="zákl. přenesená",J196,0)</f>
        <v>0</v>
      </c>
      <c r="BH196" s="210">
        <f>IF(N196="sníž. přenesená",J196,0)</f>
        <v>0</v>
      </c>
      <c r="BI196" s="210">
        <f>IF(N196="nulová",J196,0)</f>
        <v>0</v>
      </c>
      <c r="BJ196" s="19" t="s">
        <v>81</v>
      </c>
      <c r="BK196" s="210">
        <f>ROUND(I196*H196,2)</f>
        <v>0</v>
      </c>
      <c r="BL196" s="19" t="s">
        <v>159</v>
      </c>
      <c r="BM196" s="209" t="s">
        <v>2705</v>
      </c>
    </row>
    <row r="197" spans="1:65" s="13" customFormat="1">
      <c r="B197" s="211"/>
      <c r="C197" s="212"/>
      <c r="D197" s="213" t="s">
        <v>161</v>
      </c>
      <c r="E197" s="214" t="s">
        <v>21</v>
      </c>
      <c r="F197" s="215" t="s">
        <v>1078</v>
      </c>
      <c r="G197" s="212"/>
      <c r="H197" s="214" t="s">
        <v>21</v>
      </c>
      <c r="I197" s="216"/>
      <c r="J197" s="212"/>
      <c r="K197" s="212"/>
      <c r="L197" s="217"/>
      <c r="M197" s="218"/>
      <c r="N197" s="219"/>
      <c r="O197" s="219"/>
      <c r="P197" s="219"/>
      <c r="Q197" s="219"/>
      <c r="R197" s="219"/>
      <c r="S197" s="219"/>
      <c r="T197" s="220"/>
      <c r="AT197" s="221" t="s">
        <v>161</v>
      </c>
      <c r="AU197" s="221" t="s">
        <v>83</v>
      </c>
      <c r="AV197" s="13" t="s">
        <v>81</v>
      </c>
      <c r="AW197" s="13" t="s">
        <v>36</v>
      </c>
      <c r="AX197" s="13" t="s">
        <v>74</v>
      </c>
      <c r="AY197" s="221" t="s">
        <v>152</v>
      </c>
    </row>
    <row r="198" spans="1:65" s="14" customFormat="1">
      <c r="B198" s="222"/>
      <c r="C198" s="223"/>
      <c r="D198" s="213" t="s">
        <v>161</v>
      </c>
      <c r="E198" s="224" t="s">
        <v>21</v>
      </c>
      <c r="F198" s="225" t="s">
        <v>2706</v>
      </c>
      <c r="G198" s="223"/>
      <c r="H198" s="226">
        <v>35.5</v>
      </c>
      <c r="I198" s="227"/>
      <c r="J198" s="223"/>
      <c r="K198" s="223"/>
      <c r="L198" s="228"/>
      <c r="M198" s="229"/>
      <c r="N198" s="230"/>
      <c r="O198" s="230"/>
      <c r="P198" s="230"/>
      <c r="Q198" s="230"/>
      <c r="R198" s="230"/>
      <c r="S198" s="230"/>
      <c r="T198" s="231"/>
      <c r="AT198" s="232" t="s">
        <v>161</v>
      </c>
      <c r="AU198" s="232" t="s">
        <v>83</v>
      </c>
      <c r="AV198" s="14" t="s">
        <v>83</v>
      </c>
      <c r="AW198" s="14" t="s">
        <v>36</v>
      </c>
      <c r="AX198" s="14" t="s">
        <v>81</v>
      </c>
      <c r="AY198" s="232" t="s">
        <v>152</v>
      </c>
    </row>
    <row r="199" spans="1:65" s="13" customFormat="1">
      <c r="B199" s="211"/>
      <c r="C199" s="212"/>
      <c r="D199" s="213" t="s">
        <v>161</v>
      </c>
      <c r="E199" s="214" t="s">
        <v>21</v>
      </c>
      <c r="F199" s="215" t="s">
        <v>2707</v>
      </c>
      <c r="G199" s="212"/>
      <c r="H199" s="214" t="s">
        <v>21</v>
      </c>
      <c r="I199" s="216"/>
      <c r="J199" s="212"/>
      <c r="K199" s="212"/>
      <c r="L199" s="217"/>
      <c r="M199" s="218"/>
      <c r="N199" s="219"/>
      <c r="O199" s="219"/>
      <c r="P199" s="219"/>
      <c r="Q199" s="219"/>
      <c r="R199" s="219"/>
      <c r="S199" s="219"/>
      <c r="T199" s="220"/>
      <c r="AT199" s="221" t="s">
        <v>161</v>
      </c>
      <c r="AU199" s="221" t="s">
        <v>83</v>
      </c>
      <c r="AV199" s="13" t="s">
        <v>81</v>
      </c>
      <c r="AW199" s="13" t="s">
        <v>36</v>
      </c>
      <c r="AX199" s="13" t="s">
        <v>74</v>
      </c>
      <c r="AY199" s="221" t="s">
        <v>152</v>
      </c>
    </row>
    <row r="200" spans="1:65" s="14" customFormat="1">
      <c r="B200" s="222"/>
      <c r="C200" s="223"/>
      <c r="D200" s="213" t="s">
        <v>161</v>
      </c>
      <c r="E200" s="223"/>
      <c r="F200" s="225" t="s">
        <v>2708</v>
      </c>
      <c r="G200" s="223"/>
      <c r="H200" s="226">
        <v>37.274999999999999</v>
      </c>
      <c r="I200" s="227"/>
      <c r="J200" s="223"/>
      <c r="K200" s="223"/>
      <c r="L200" s="228"/>
      <c r="M200" s="229"/>
      <c r="N200" s="230"/>
      <c r="O200" s="230"/>
      <c r="P200" s="230"/>
      <c r="Q200" s="230"/>
      <c r="R200" s="230"/>
      <c r="S200" s="230"/>
      <c r="T200" s="231"/>
      <c r="AT200" s="232" t="s">
        <v>161</v>
      </c>
      <c r="AU200" s="232" t="s">
        <v>83</v>
      </c>
      <c r="AV200" s="14" t="s">
        <v>83</v>
      </c>
      <c r="AW200" s="14" t="s">
        <v>4</v>
      </c>
      <c r="AX200" s="14" t="s">
        <v>81</v>
      </c>
      <c r="AY200" s="232" t="s">
        <v>152</v>
      </c>
    </row>
    <row r="201" spans="1:65" s="12" customFormat="1" ht="22.9" customHeight="1">
      <c r="B201" s="182"/>
      <c r="C201" s="183"/>
      <c r="D201" s="184" t="s">
        <v>73</v>
      </c>
      <c r="E201" s="196" t="s">
        <v>196</v>
      </c>
      <c r="F201" s="196" t="s">
        <v>2709</v>
      </c>
      <c r="G201" s="183"/>
      <c r="H201" s="183"/>
      <c r="I201" s="186"/>
      <c r="J201" s="197">
        <f>BK201</f>
        <v>0</v>
      </c>
      <c r="K201" s="183"/>
      <c r="L201" s="188"/>
      <c r="M201" s="189"/>
      <c r="N201" s="190"/>
      <c r="O201" s="190"/>
      <c r="P201" s="191">
        <f>SUM(P202:P207)</f>
        <v>0</v>
      </c>
      <c r="Q201" s="190"/>
      <c r="R201" s="191">
        <f>SUM(R202:R207)</f>
        <v>8.2418120000000012</v>
      </c>
      <c r="S201" s="190"/>
      <c r="T201" s="192">
        <f>SUM(T202:T207)</f>
        <v>0</v>
      </c>
      <c r="AR201" s="193" t="s">
        <v>81</v>
      </c>
      <c r="AT201" s="194" t="s">
        <v>73</v>
      </c>
      <c r="AU201" s="194" t="s">
        <v>81</v>
      </c>
      <c r="AY201" s="193" t="s">
        <v>152</v>
      </c>
      <c r="BK201" s="195">
        <f>SUM(BK202:BK207)</f>
        <v>0</v>
      </c>
    </row>
    <row r="202" spans="1:65" s="2" customFormat="1" ht="24" customHeight="1">
      <c r="A202" s="37"/>
      <c r="B202" s="38"/>
      <c r="C202" s="198" t="s">
        <v>326</v>
      </c>
      <c r="D202" s="198" t="s">
        <v>154</v>
      </c>
      <c r="E202" s="199" t="s">
        <v>2710</v>
      </c>
      <c r="F202" s="200" t="s">
        <v>2711</v>
      </c>
      <c r="G202" s="201" t="s">
        <v>219</v>
      </c>
      <c r="H202" s="202">
        <v>18.5</v>
      </c>
      <c r="I202" s="203"/>
      <c r="J202" s="204">
        <f>ROUND(I202*H202,2)</f>
        <v>0</v>
      </c>
      <c r="K202" s="200" t="s">
        <v>272</v>
      </c>
      <c r="L202" s="42"/>
      <c r="M202" s="205" t="s">
        <v>21</v>
      </c>
      <c r="N202" s="206" t="s">
        <v>45</v>
      </c>
      <c r="O202" s="68"/>
      <c r="P202" s="207">
        <f>O202*H202</f>
        <v>0</v>
      </c>
      <c r="Q202" s="207">
        <v>0.1837</v>
      </c>
      <c r="R202" s="207">
        <f>Q202*H202</f>
        <v>3.39845</v>
      </c>
      <c r="S202" s="207">
        <v>0</v>
      </c>
      <c r="T202" s="208">
        <f>S202*H202</f>
        <v>0</v>
      </c>
      <c r="U202" s="37"/>
      <c r="V202" s="37"/>
      <c r="W202" s="37"/>
      <c r="X202" s="37"/>
      <c r="Y202" s="37"/>
      <c r="Z202" s="37"/>
      <c r="AA202" s="37"/>
      <c r="AB202" s="37"/>
      <c r="AC202" s="37"/>
      <c r="AD202" s="37"/>
      <c r="AE202" s="37"/>
      <c r="AR202" s="209" t="s">
        <v>159</v>
      </c>
      <c r="AT202" s="209" t="s">
        <v>154</v>
      </c>
      <c r="AU202" s="209" t="s">
        <v>83</v>
      </c>
      <c r="AY202" s="19" t="s">
        <v>152</v>
      </c>
      <c r="BE202" s="210">
        <f>IF(N202="základní",J202,0)</f>
        <v>0</v>
      </c>
      <c r="BF202" s="210">
        <f>IF(N202="snížená",J202,0)</f>
        <v>0</v>
      </c>
      <c r="BG202" s="210">
        <f>IF(N202="zákl. přenesená",J202,0)</f>
        <v>0</v>
      </c>
      <c r="BH202" s="210">
        <f>IF(N202="sníž. přenesená",J202,0)</f>
        <v>0</v>
      </c>
      <c r="BI202" s="210">
        <f>IF(N202="nulová",J202,0)</f>
        <v>0</v>
      </c>
      <c r="BJ202" s="19" t="s">
        <v>81</v>
      </c>
      <c r="BK202" s="210">
        <f>ROUND(I202*H202,2)</f>
        <v>0</v>
      </c>
      <c r="BL202" s="19" t="s">
        <v>159</v>
      </c>
      <c r="BM202" s="209" t="s">
        <v>2712</v>
      </c>
    </row>
    <row r="203" spans="1:65" s="13" customFormat="1">
      <c r="B203" s="211"/>
      <c r="C203" s="212"/>
      <c r="D203" s="213" t="s">
        <v>161</v>
      </c>
      <c r="E203" s="214" t="s">
        <v>21</v>
      </c>
      <c r="F203" s="215" t="s">
        <v>2643</v>
      </c>
      <c r="G203" s="212"/>
      <c r="H203" s="214" t="s">
        <v>21</v>
      </c>
      <c r="I203" s="216"/>
      <c r="J203" s="212"/>
      <c r="K203" s="212"/>
      <c r="L203" s="217"/>
      <c r="M203" s="218"/>
      <c r="N203" s="219"/>
      <c r="O203" s="219"/>
      <c r="P203" s="219"/>
      <c r="Q203" s="219"/>
      <c r="R203" s="219"/>
      <c r="S203" s="219"/>
      <c r="T203" s="220"/>
      <c r="AT203" s="221" t="s">
        <v>161</v>
      </c>
      <c r="AU203" s="221" t="s">
        <v>83</v>
      </c>
      <c r="AV203" s="13" t="s">
        <v>81</v>
      </c>
      <c r="AW203" s="13" t="s">
        <v>36</v>
      </c>
      <c r="AX203" s="13" t="s">
        <v>74</v>
      </c>
      <c r="AY203" s="221" t="s">
        <v>152</v>
      </c>
    </row>
    <row r="204" spans="1:65" s="14" customFormat="1">
      <c r="B204" s="222"/>
      <c r="C204" s="223"/>
      <c r="D204" s="213" t="s">
        <v>161</v>
      </c>
      <c r="E204" s="224" t="s">
        <v>21</v>
      </c>
      <c r="F204" s="225" t="s">
        <v>2713</v>
      </c>
      <c r="G204" s="223"/>
      <c r="H204" s="226">
        <v>18.5</v>
      </c>
      <c r="I204" s="227"/>
      <c r="J204" s="223"/>
      <c r="K204" s="223"/>
      <c r="L204" s="228"/>
      <c r="M204" s="229"/>
      <c r="N204" s="230"/>
      <c r="O204" s="230"/>
      <c r="P204" s="230"/>
      <c r="Q204" s="230"/>
      <c r="R204" s="230"/>
      <c r="S204" s="230"/>
      <c r="T204" s="231"/>
      <c r="AT204" s="232" t="s">
        <v>161</v>
      </c>
      <c r="AU204" s="232" t="s">
        <v>83</v>
      </c>
      <c r="AV204" s="14" t="s">
        <v>83</v>
      </c>
      <c r="AW204" s="14" t="s">
        <v>36</v>
      </c>
      <c r="AX204" s="14" t="s">
        <v>81</v>
      </c>
      <c r="AY204" s="232" t="s">
        <v>152</v>
      </c>
    </row>
    <row r="205" spans="1:65" s="2" customFormat="1" ht="36" customHeight="1">
      <c r="A205" s="37"/>
      <c r="B205" s="38"/>
      <c r="C205" s="198" t="s">
        <v>331</v>
      </c>
      <c r="D205" s="198" t="s">
        <v>154</v>
      </c>
      <c r="E205" s="199" t="s">
        <v>2714</v>
      </c>
      <c r="F205" s="200" t="s">
        <v>2715</v>
      </c>
      <c r="G205" s="201" t="s">
        <v>271</v>
      </c>
      <c r="H205" s="202">
        <v>37.56</v>
      </c>
      <c r="I205" s="203"/>
      <c r="J205" s="204">
        <f>ROUND(I205*H205,2)</f>
        <v>0</v>
      </c>
      <c r="K205" s="200" t="s">
        <v>158</v>
      </c>
      <c r="L205" s="42"/>
      <c r="M205" s="205" t="s">
        <v>21</v>
      </c>
      <c r="N205" s="206" t="s">
        <v>45</v>
      </c>
      <c r="O205" s="68"/>
      <c r="P205" s="207">
        <f>O205*H205</f>
        <v>0</v>
      </c>
      <c r="Q205" s="207">
        <v>0.12895000000000001</v>
      </c>
      <c r="R205" s="207">
        <f>Q205*H205</f>
        <v>4.8433620000000008</v>
      </c>
      <c r="S205" s="207">
        <v>0</v>
      </c>
      <c r="T205" s="208">
        <f>S205*H205</f>
        <v>0</v>
      </c>
      <c r="U205" s="37"/>
      <c r="V205" s="37"/>
      <c r="W205" s="37"/>
      <c r="X205" s="37"/>
      <c r="Y205" s="37"/>
      <c r="Z205" s="37"/>
      <c r="AA205" s="37"/>
      <c r="AB205" s="37"/>
      <c r="AC205" s="37"/>
      <c r="AD205" s="37"/>
      <c r="AE205" s="37"/>
      <c r="AR205" s="209" t="s">
        <v>159</v>
      </c>
      <c r="AT205" s="209" t="s">
        <v>154</v>
      </c>
      <c r="AU205" s="209" t="s">
        <v>83</v>
      </c>
      <c r="AY205" s="19" t="s">
        <v>152</v>
      </c>
      <c r="BE205" s="210">
        <f>IF(N205="základní",J205,0)</f>
        <v>0</v>
      </c>
      <c r="BF205" s="210">
        <f>IF(N205="snížená",J205,0)</f>
        <v>0</v>
      </c>
      <c r="BG205" s="210">
        <f>IF(N205="zákl. přenesená",J205,0)</f>
        <v>0</v>
      </c>
      <c r="BH205" s="210">
        <f>IF(N205="sníž. přenesená",J205,0)</f>
        <v>0</v>
      </c>
      <c r="BI205" s="210">
        <f>IF(N205="nulová",J205,0)</f>
        <v>0</v>
      </c>
      <c r="BJ205" s="19" t="s">
        <v>81</v>
      </c>
      <c r="BK205" s="210">
        <f>ROUND(I205*H205,2)</f>
        <v>0</v>
      </c>
      <c r="BL205" s="19" t="s">
        <v>159</v>
      </c>
      <c r="BM205" s="209" t="s">
        <v>2716</v>
      </c>
    </row>
    <row r="206" spans="1:65" s="13" customFormat="1">
      <c r="B206" s="211"/>
      <c r="C206" s="212"/>
      <c r="D206" s="213" t="s">
        <v>161</v>
      </c>
      <c r="E206" s="214" t="s">
        <v>21</v>
      </c>
      <c r="F206" s="215" t="s">
        <v>2643</v>
      </c>
      <c r="G206" s="212"/>
      <c r="H206" s="214" t="s">
        <v>21</v>
      </c>
      <c r="I206" s="216"/>
      <c r="J206" s="212"/>
      <c r="K206" s="212"/>
      <c r="L206" s="217"/>
      <c r="M206" s="218"/>
      <c r="N206" s="219"/>
      <c r="O206" s="219"/>
      <c r="P206" s="219"/>
      <c r="Q206" s="219"/>
      <c r="R206" s="219"/>
      <c r="S206" s="219"/>
      <c r="T206" s="220"/>
      <c r="AT206" s="221" t="s">
        <v>161</v>
      </c>
      <c r="AU206" s="221" t="s">
        <v>83</v>
      </c>
      <c r="AV206" s="13" t="s">
        <v>81</v>
      </c>
      <c r="AW206" s="13" t="s">
        <v>36</v>
      </c>
      <c r="AX206" s="13" t="s">
        <v>74</v>
      </c>
      <c r="AY206" s="221" t="s">
        <v>152</v>
      </c>
    </row>
    <row r="207" spans="1:65" s="14" customFormat="1">
      <c r="B207" s="222"/>
      <c r="C207" s="223"/>
      <c r="D207" s="213" t="s">
        <v>161</v>
      </c>
      <c r="E207" s="224" t="s">
        <v>21</v>
      </c>
      <c r="F207" s="225" t="s">
        <v>2717</v>
      </c>
      <c r="G207" s="223"/>
      <c r="H207" s="226">
        <v>37.56</v>
      </c>
      <c r="I207" s="227"/>
      <c r="J207" s="223"/>
      <c r="K207" s="223"/>
      <c r="L207" s="228"/>
      <c r="M207" s="229"/>
      <c r="N207" s="230"/>
      <c r="O207" s="230"/>
      <c r="P207" s="230"/>
      <c r="Q207" s="230"/>
      <c r="R207" s="230"/>
      <c r="S207" s="230"/>
      <c r="T207" s="231"/>
      <c r="AT207" s="232" t="s">
        <v>161</v>
      </c>
      <c r="AU207" s="232" t="s">
        <v>83</v>
      </c>
      <c r="AV207" s="14" t="s">
        <v>83</v>
      </c>
      <c r="AW207" s="14" t="s">
        <v>36</v>
      </c>
      <c r="AX207" s="14" t="s">
        <v>81</v>
      </c>
      <c r="AY207" s="232" t="s">
        <v>152</v>
      </c>
    </row>
    <row r="208" spans="1:65" s="12" customFormat="1" ht="22.9" customHeight="1">
      <c r="B208" s="182"/>
      <c r="C208" s="183"/>
      <c r="D208" s="184" t="s">
        <v>73</v>
      </c>
      <c r="E208" s="196" t="s">
        <v>209</v>
      </c>
      <c r="F208" s="196" t="s">
        <v>2718</v>
      </c>
      <c r="G208" s="183"/>
      <c r="H208" s="183"/>
      <c r="I208" s="186"/>
      <c r="J208" s="197">
        <f>BK208</f>
        <v>0</v>
      </c>
      <c r="K208" s="183"/>
      <c r="L208" s="188"/>
      <c r="M208" s="189"/>
      <c r="N208" s="190"/>
      <c r="O208" s="190"/>
      <c r="P208" s="191">
        <f>SUM(P209:P210)</f>
        <v>0</v>
      </c>
      <c r="Q208" s="190"/>
      <c r="R208" s="191">
        <f>SUM(R209:R210)</f>
        <v>2.4203899999999998</v>
      </c>
      <c r="S208" s="190"/>
      <c r="T208" s="192">
        <f>SUM(T209:T210)</f>
        <v>0</v>
      </c>
      <c r="AR208" s="193" t="s">
        <v>81</v>
      </c>
      <c r="AT208" s="194" t="s">
        <v>73</v>
      </c>
      <c r="AU208" s="194" t="s">
        <v>81</v>
      </c>
      <c r="AY208" s="193" t="s">
        <v>152</v>
      </c>
      <c r="BK208" s="195">
        <f>SUM(BK209:BK210)</f>
        <v>0</v>
      </c>
    </row>
    <row r="209" spans="1:65" s="2" customFormat="1" ht="36" customHeight="1">
      <c r="A209" s="37"/>
      <c r="B209" s="38"/>
      <c r="C209" s="198" t="s">
        <v>337</v>
      </c>
      <c r="D209" s="198" t="s">
        <v>154</v>
      </c>
      <c r="E209" s="199" t="s">
        <v>2719</v>
      </c>
      <c r="F209" s="200" t="s">
        <v>2720</v>
      </c>
      <c r="G209" s="201" t="s">
        <v>212</v>
      </c>
      <c r="H209" s="202">
        <v>7.1</v>
      </c>
      <c r="I209" s="203"/>
      <c r="J209" s="204">
        <f>ROUND(I209*H209,2)</f>
        <v>0</v>
      </c>
      <c r="K209" s="200" t="s">
        <v>272</v>
      </c>
      <c r="L209" s="42"/>
      <c r="M209" s="205" t="s">
        <v>21</v>
      </c>
      <c r="N209" s="206" t="s">
        <v>45</v>
      </c>
      <c r="O209" s="68"/>
      <c r="P209" s="207">
        <f>O209*H209</f>
        <v>0</v>
      </c>
      <c r="Q209" s="207">
        <v>0.34089999999999998</v>
      </c>
      <c r="R209" s="207">
        <f>Q209*H209</f>
        <v>2.4203899999999998</v>
      </c>
      <c r="S209" s="207">
        <v>0</v>
      </c>
      <c r="T209" s="208">
        <f>S209*H209</f>
        <v>0</v>
      </c>
      <c r="U209" s="37"/>
      <c r="V209" s="37"/>
      <c r="W209" s="37"/>
      <c r="X209" s="37"/>
      <c r="Y209" s="37"/>
      <c r="Z209" s="37"/>
      <c r="AA209" s="37"/>
      <c r="AB209" s="37"/>
      <c r="AC209" s="37"/>
      <c r="AD209" s="37"/>
      <c r="AE209" s="37"/>
      <c r="AR209" s="209" t="s">
        <v>159</v>
      </c>
      <c r="AT209" s="209" t="s">
        <v>154</v>
      </c>
      <c r="AU209" s="209" t="s">
        <v>83</v>
      </c>
      <c r="AY209" s="19" t="s">
        <v>152</v>
      </c>
      <c r="BE209" s="210">
        <f>IF(N209="základní",J209,0)</f>
        <v>0</v>
      </c>
      <c r="BF209" s="210">
        <f>IF(N209="snížená",J209,0)</f>
        <v>0</v>
      </c>
      <c r="BG209" s="210">
        <f>IF(N209="zákl. přenesená",J209,0)</f>
        <v>0</v>
      </c>
      <c r="BH209" s="210">
        <f>IF(N209="sníž. přenesená",J209,0)</f>
        <v>0</v>
      </c>
      <c r="BI209" s="210">
        <f>IF(N209="nulová",J209,0)</f>
        <v>0</v>
      </c>
      <c r="BJ209" s="19" t="s">
        <v>81</v>
      </c>
      <c r="BK209" s="210">
        <f>ROUND(I209*H209,2)</f>
        <v>0</v>
      </c>
      <c r="BL209" s="19" t="s">
        <v>159</v>
      </c>
      <c r="BM209" s="209" t="s">
        <v>2721</v>
      </c>
    </row>
    <row r="210" spans="1:65" s="14" customFormat="1">
      <c r="B210" s="222"/>
      <c r="C210" s="223"/>
      <c r="D210" s="213" t="s">
        <v>161</v>
      </c>
      <c r="E210" s="224" t="s">
        <v>21</v>
      </c>
      <c r="F210" s="225" t="s">
        <v>2722</v>
      </c>
      <c r="G210" s="223"/>
      <c r="H210" s="226">
        <v>7.1</v>
      </c>
      <c r="I210" s="227"/>
      <c r="J210" s="223"/>
      <c r="K210" s="223"/>
      <c r="L210" s="228"/>
      <c r="M210" s="229"/>
      <c r="N210" s="230"/>
      <c r="O210" s="230"/>
      <c r="P210" s="230"/>
      <c r="Q210" s="230"/>
      <c r="R210" s="230"/>
      <c r="S210" s="230"/>
      <c r="T210" s="231"/>
      <c r="AT210" s="232" t="s">
        <v>161</v>
      </c>
      <c r="AU210" s="232" t="s">
        <v>83</v>
      </c>
      <c r="AV210" s="14" t="s">
        <v>83</v>
      </c>
      <c r="AW210" s="14" t="s">
        <v>36</v>
      </c>
      <c r="AX210" s="14" t="s">
        <v>81</v>
      </c>
      <c r="AY210" s="232" t="s">
        <v>152</v>
      </c>
    </row>
    <row r="211" spans="1:65" s="12" customFormat="1" ht="22.9" customHeight="1">
      <c r="B211" s="182"/>
      <c r="C211" s="183"/>
      <c r="D211" s="184" t="s">
        <v>73</v>
      </c>
      <c r="E211" s="196" t="s">
        <v>216</v>
      </c>
      <c r="F211" s="196" t="s">
        <v>2723</v>
      </c>
      <c r="G211" s="183"/>
      <c r="H211" s="183"/>
      <c r="I211" s="186"/>
      <c r="J211" s="197">
        <f>BK211</f>
        <v>0</v>
      </c>
      <c r="K211" s="183"/>
      <c r="L211" s="188"/>
      <c r="M211" s="189"/>
      <c r="N211" s="190"/>
      <c r="O211" s="190"/>
      <c r="P211" s="191">
        <f>SUM(P212:P227)</f>
        <v>0</v>
      </c>
      <c r="Q211" s="190"/>
      <c r="R211" s="191">
        <f>SUM(R212:R227)</f>
        <v>22.456399249999997</v>
      </c>
      <c r="S211" s="190"/>
      <c r="T211" s="192">
        <f>SUM(T212:T227)</f>
        <v>0</v>
      </c>
      <c r="AR211" s="193" t="s">
        <v>81</v>
      </c>
      <c r="AT211" s="194" t="s">
        <v>73</v>
      </c>
      <c r="AU211" s="194" t="s">
        <v>81</v>
      </c>
      <c r="AY211" s="193" t="s">
        <v>152</v>
      </c>
      <c r="BK211" s="195">
        <f>SUM(BK212:BK227)</f>
        <v>0</v>
      </c>
    </row>
    <row r="212" spans="1:65" s="2" customFormat="1" ht="48" customHeight="1">
      <c r="A212" s="37"/>
      <c r="B212" s="38"/>
      <c r="C212" s="198" t="s">
        <v>343</v>
      </c>
      <c r="D212" s="198" t="s">
        <v>154</v>
      </c>
      <c r="E212" s="199" t="s">
        <v>2724</v>
      </c>
      <c r="F212" s="200" t="s">
        <v>2725</v>
      </c>
      <c r="G212" s="201" t="s">
        <v>271</v>
      </c>
      <c r="H212" s="202">
        <v>48</v>
      </c>
      <c r="I212" s="203"/>
      <c r="J212" s="204">
        <f>ROUND(I212*H212,2)</f>
        <v>0</v>
      </c>
      <c r="K212" s="200" t="s">
        <v>158</v>
      </c>
      <c r="L212" s="42"/>
      <c r="M212" s="205" t="s">
        <v>21</v>
      </c>
      <c r="N212" s="206" t="s">
        <v>45</v>
      </c>
      <c r="O212" s="68"/>
      <c r="P212" s="207">
        <f>O212*H212</f>
        <v>0</v>
      </c>
      <c r="Q212" s="207">
        <v>0.15540000000000001</v>
      </c>
      <c r="R212" s="207">
        <f>Q212*H212</f>
        <v>7.4592000000000009</v>
      </c>
      <c r="S212" s="207">
        <v>0</v>
      </c>
      <c r="T212" s="208">
        <f>S212*H212</f>
        <v>0</v>
      </c>
      <c r="U212" s="37"/>
      <c r="V212" s="37"/>
      <c r="W212" s="37"/>
      <c r="X212" s="37"/>
      <c r="Y212" s="37"/>
      <c r="Z212" s="37"/>
      <c r="AA212" s="37"/>
      <c r="AB212" s="37"/>
      <c r="AC212" s="37"/>
      <c r="AD212" s="37"/>
      <c r="AE212" s="37"/>
      <c r="AR212" s="209" t="s">
        <v>159</v>
      </c>
      <c r="AT212" s="209" t="s">
        <v>154</v>
      </c>
      <c r="AU212" s="209" t="s">
        <v>83</v>
      </c>
      <c r="AY212" s="19" t="s">
        <v>152</v>
      </c>
      <c r="BE212" s="210">
        <f>IF(N212="základní",J212,0)</f>
        <v>0</v>
      </c>
      <c r="BF212" s="210">
        <f>IF(N212="snížená",J212,0)</f>
        <v>0</v>
      </c>
      <c r="BG212" s="210">
        <f>IF(N212="zákl. přenesená",J212,0)</f>
        <v>0</v>
      </c>
      <c r="BH212" s="210">
        <f>IF(N212="sníž. přenesená",J212,0)</f>
        <v>0</v>
      </c>
      <c r="BI212" s="210">
        <f>IF(N212="nulová",J212,0)</f>
        <v>0</v>
      </c>
      <c r="BJ212" s="19" t="s">
        <v>81</v>
      </c>
      <c r="BK212" s="210">
        <f>ROUND(I212*H212,2)</f>
        <v>0</v>
      </c>
      <c r="BL212" s="19" t="s">
        <v>159</v>
      </c>
      <c r="BM212" s="209" t="s">
        <v>2726</v>
      </c>
    </row>
    <row r="213" spans="1:65" s="13" customFormat="1">
      <c r="B213" s="211"/>
      <c r="C213" s="212"/>
      <c r="D213" s="213" t="s">
        <v>161</v>
      </c>
      <c r="E213" s="214" t="s">
        <v>21</v>
      </c>
      <c r="F213" s="215" t="s">
        <v>2643</v>
      </c>
      <c r="G213" s="212"/>
      <c r="H213" s="214" t="s">
        <v>21</v>
      </c>
      <c r="I213" s="216"/>
      <c r="J213" s="212"/>
      <c r="K213" s="212"/>
      <c r="L213" s="217"/>
      <c r="M213" s="218"/>
      <c r="N213" s="219"/>
      <c r="O213" s="219"/>
      <c r="P213" s="219"/>
      <c r="Q213" s="219"/>
      <c r="R213" s="219"/>
      <c r="S213" s="219"/>
      <c r="T213" s="220"/>
      <c r="AT213" s="221" t="s">
        <v>161</v>
      </c>
      <c r="AU213" s="221" t="s">
        <v>83</v>
      </c>
      <c r="AV213" s="13" t="s">
        <v>81</v>
      </c>
      <c r="AW213" s="13" t="s">
        <v>36</v>
      </c>
      <c r="AX213" s="13" t="s">
        <v>74</v>
      </c>
      <c r="AY213" s="221" t="s">
        <v>152</v>
      </c>
    </row>
    <row r="214" spans="1:65" s="14" customFormat="1">
      <c r="B214" s="222"/>
      <c r="C214" s="223"/>
      <c r="D214" s="213" t="s">
        <v>161</v>
      </c>
      <c r="E214" s="224" t="s">
        <v>21</v>
      </c>
      <c r="F214" s="225" t="s">
        <v>2727</v>
      </c>
      <c r="G214" s="223"/>
      <c r="H214" s="226">
        <v>48</v>
      </c>
      <c r="I214" s="227"/>
      <c r="J214" s="223"/>
      <c r="K214" s="223"/>
      <c r="L214" s="228"/>
      <c r="M214" s="229"/>
      <c r="N214" s="230"/>
      <c r="O214" s="230"/>
      <c r="P214" s="230"/>
      <c r="Q214" s="230"/>
      <c r="R214" s="230"/>
      <c r="S214" s="230"/>
      <c r="T214" s="231"/>
      <c r="AT214" s="232" t="s">
        <v>161</v>
      </c>
      <c r="AU214" s="232" t="s">
        <v>83</v>
      </c>
      <c r="AV214" s="14" t="s">
        <v>83</v>
      </c>
      <c r="AW214" s="14" t="s">
        <v>36</v>
      </c>
      <c r="AX214" s="14" t="s">
        <v>81</v>
      </c>
      <c r="AY214" s="232" t="s">
        <v>152</v>
      </c>
    </row>
    <row r="215" spans="1:65" s="2" customFormat="1" ht="16.5" customHeight="1">
      <c r="A215" s="37"/>
      <c r="B215" s="38"/>
      <c r="C215" s="244" t="s">
        <v>348</v>
      </c>
      <c r="D215" s="244" t="s">
        <v>365</v>
      </c>
      <c r="E215" s="245" t="s">
        <v>2728</v>
      </c>
      <c r="F215" s="246" t="s">
        <v>2729</v>
      </c>
      <c r="G215" s="247" t="s">
        <v>271</v>
      </c>
      <c r="H215" s="248">
        <v>48</v>
      </c>
      <c r="I215" s="249"/>
      <c r="J215" s="250">
        <f>ROUND(I215*H215,2)</f>
        <v>0</v>
      </c>
      <c r="K215" s="246" t="s">
        <v>158</v>
      </c>
      <c r="L215" s="251"/>
      <c r="M215" s="252" t="s">
        <v>21</v>
      </c>
      <c r="N215" s="253" t="s">
        <v>45</v>
      </c>
      <c r="O215" s="68"/>
      <c r="P215" s="207">
        <f>O215*H215</f>
        <v>0</v>
      </c>
      <c r="Q215" s="207">
        <v>0.10199999999999999</v>
      </c>
      <c r="R215" s="207">
        <f>Q215*H215</f>
        <v>4.8959999999999999</v>
      </c>
      <c r="S215" s="207">
        <v>0</v>
      </c>
      <c r="T215" s="208">
        <f>S215*H215</f>
        <v>0</v>
      </c>
      <c r="U215" s="37"/>
      <c r="V215" s="37"/>
      <c r="W215" s="37"/>
      <c r="X215" s="37"/>
      <c r="Y215" s="37"/>
      <c r="Z215" s="37"/>
      <c r="AA215" s="37"/>
      <c r="AB215" s="37"/>
      <c r="AC215" s="37"/>
      <c r="AD215" s="37"/>
      <c r="AE215" s="37"/>
      <c r="AR215" s="209" t="s">
        <v>209</v>
      </c>
      <c r="AT215" s="209" t="s">
        <v>365</v>
      </c>
      <c r="AU215" s="209" t="s">
        <v>83</v>
      </c>
      <c r="AY215" s="19" t="s">
        <v>152</v>
      </c>
      <c r="BE215" s="210">
        <f>IF(N215="základní",J215,0)</f>
        <v>0</v>
      </c>
      <c r="BF215" s="210">
        <f>IF(N215="snížená",J215,0)</f>
        <v>0</v>
      </c>
      <c r="BG215" s="210">
        <f>IF(N215="zákl. přenesená",J215,0)</f>
        <v>0</v>
      </c>
      <c r="BH215" s="210">
        <f>IF(N215="sníž. přenesená",J215,0)</f>
        <v>0</v>
      </c>
      <c r="BI215" s="210">
        <f>IF(N215="nulová",J215,0)</f>
        <v>0</v>
      </c>
      <c r="BJ215" s="19" t="s">
        <v>81</v>
      </c>
      <c r="BK215" s="210">
        <f>ROUND(I215*H215,2)</f>
        <v>0</v>
      </c>
      <c r="BL215" s="19" t="s">
        <v>159</v>
      </c>
      <c r="BM215" s="209" t="s">
        <v>2730</v>
      </c>
    </row>
    <row r="216" spans="1:65" s="14" customFormat="1">
      <c r="B216" s="222"/>
      <c r="C216" s="223"/>
      <c r="D216" s="213" t="s">
        <v>161</v>
      </c>
      <c r="E216" s="224" t="s">
        <v>21</v>
      </c>
      <c r="F216" s="225" t="s">
        <v>2731</v>
      </c>
      <c r="G216" s="223"/>
      <c r="H216" s="226">
        <v>48</v>
      </c>
      <c r="I216" s="227"/>
      <c r="J216" s="223"/>
      <c r="K216" s="223"/>
      <c r="L216" s="228"/>
      <c r="M216" s="229"/>
      <c r="N216" s="230"/>
      <c r="O216" s="230"/>
      <c r="P216" s="230"/>
      <c r="Q216" s="230"/>
      <c r="R216" s="230"/>
      <c r="S216" s="230"/>
      <c r="T216" s="231"/>
      <c r="AT216" s="232" t="s">
        <v>161</v>
      </c>
      <c r="AU216" s="232" t="s">
        <v>83</v>
      </c>
      <c r="AV216" s="14" t="s">
        <v>83</v>
      </c>
      <c r="AW216" s="14" t="s">
        <v>36</v>
      </c>
      <c r="AX216" s="14" t="s">
        <v>81</v>
      </c>
      <c r="AY216" s="232" t="s">
        <v>152</v>
      </c>
    </row>
    <row r="217" spans="1:65" s="2" customFormat="1" ht="48" customHeight="1">
      <c r="A217" s="37"/>
      <c r="B217" s="38"/>
      <c r="C217" s="198" t="s">
        <v>353</v>
      </c>
      <c r="D217" s="198" t="s">
        <v>154</v>
      </c>
      <c r="E217" s="199" t="s">
        <v>2732</v>
      </c>
      <c r="F217" s="200" t="s">
        <v>2733</v>
      </c>
      <c r="G217" s="201" t="s">
        <v>271</v>
      </c>
      <c r="H217" s="202">
        <v>53</v>
      </c>
      <c r="I217" s="203"/>
      <c r="J217" s="204">
        <f>ROUND(I217*H217,2)</f>
        <v>0</v>
      </c>
      <c r="K217" s="200" t="s">
        <v>158</v>
      </c>
      <c r="L217" s="42"/>
      <c r="M217" s="205" t="s">
        <v>21</v>
      </c>
      <c r="N217" s="206" t="s">
        <v>45</v>
      </c>
      <c r="O217" s="68"/>
      <c r="P217" s="207">
        <f>O217*H217</f>
        <v>0</v>
      </c>
      <c r="Q217" s="207">
        <v>0.1295</v>
      </c>
      <c r="R217" s="207">
        <f>Q217*H217</f>
        <v>6.8635000000000002</v>
      </c>
      <c r="S217" s="207">
        <v>0</v>
      </c>
      <c r="T217" s="208">
        <f>S217*H217</f>
        <v>0</v>
      </c>
      <c r="U217" s="37"/>
      <c r="V217" s="37"/>
      <c r="W217" s="37"/>
      <c r="X217" s="37"/>
      <c r="Y217" s="37"/>
      <c r="Z217" s="37"/>
      <c r="AA217" s="37"/>
      <c r="AB217" s="37"/>
      <c r="AC217" s="37"/>
      <c r="AD217" s="37"/>
      <c r="AE217" s="37"/>
      <c r="AR217" s="209" t="s">
        <v>159</v>
      </c>
      <c r="AT217" s="209" t="s">
        <v>154</v>
      </c>
      <c r="AU217" s="209" t="s">
        <v>83</v>
      </c>
      <c r="AY217" s="19" t="s">
        <v>152</v>
      </c>
      <c r="BE217" s="210">
        <f>IF(N217="základní",J217,0)</f>
        <v>0</v>
      </c>
      <c r="BF217" s="210">
        <f>IF(N217="snížená",J217,0)</f>
        <v>0</v>
      </c>
      <c r="BG217" s="210">
        <f>IF(N217="zákl. přenesená",J217,0)</f>
        <v>0</v>
      </c>
      <c r="BH217" s="210">
        <f>IF(N217="sníž. přenesená",J217,0)</f>
        <v>0</v>
      </c>
      <c r="BI217" s="210">
        <f>IF(N217="nulová",J217,0)</f>
        <v>0</v>
      </c>
      <c r="BJ217" s="19" t="s">
        <v>81</v>
      </c>
      <c r="BK217" s="210">
        <f>ROUND(I217*H217,2)</f>
        <v>0</v>
      </c>
      <c r="BL217" s="19" t="s">
        <v>159</v>
      </c>
      <c r="BM217" s="209" t="s">
        <v>2734</v>
      </c>
    </row>
    <row r="218" spans="1:65" s="13" customFormat="1">
      <c r="B218" s="211"/>
      <c r="C218" s="212"/>
      <c r="D218" s="213" t="s">
        <v>161</v>
      </c>
      <c r="E218" s="214" t="s">
        <v>21</v>
      </c>
      <c r="F218" s="215" t="s">
        <v>2643</v>
      </c>
      <c r="G218" s="212"/>
      <c r="H218" s="214" t="s">
        <v>21</v>
      </c>
      <c r="I218" s="216"/>
      <c r="J218" s="212"/>
      <c r="K218" s="212"/>
      <c r="L218" s="217"/>
      <c r="M218" s="218"/>
      <c r="N218" s="219"/>
      <c r="O218" s="219"/>
      <c r="P218" s="219"/>
      <c r="Q218" s="219"/>
      <c r="R218" s="219"/>
      <c r="S218" s="219"/>
      <c r="T218" s="220"/>
      <c r="AT218" s="221" t="s">
        <v>161</v>
      </c>
      <c r="AU218" s="221" t="s">
        <v>83</v>
      </c>
      <c r="AV218" s="13" t="s">
        <v>81</v>
      </c>
      <c r="AW218" s="13" t="s">
        <v>36</v>
      </c>
      <c r="AX218" s="13" t="s">
        <v>74</v>
      </c>
      <c r="AY218" s="221" t="s">
        <v>152</v>
      </c>
    </row>
    <row r="219" spans="1:65" s="14" customFormat="1">
      <c r="B219" s="222"/>
      <c r="C219" s="223"/>
      <c r="D219" s="213" t="s">
        <v>161</v>
      </c>
      <c r="E219" s="224" t="s">
        <v>21</v>
      </c>
      <c r="F219" s="225" t="s">
        <v>2735</v>
      </c>
      <c r="G219" s="223"/>
      <c r="H219" s="226">
        <v>28</v>
      </c>
      <c r="I219" s="227"/>
      <c r="J219" s="223"/>
      <c r="K219" s="223"/>
      <c r="L219" s="228"/>
      <c r="M219" s="229"/>
      <c r="N219" s="230"/>
      <c r="O219" s="230"/>
      <c r="P219" s="230"/>
      <c r="Q219" s="230"/>
      <c r="R219" s="230"/>
      <c r="S219" s="230"/>
      <c r="T219" s="231"/>
      <c r="AT219" s="232" t="s">
        <v>161</v>
      </c>
      <c r="AU219" s="232" t="s">
        <v>83</v>
      </c>
      <c r="AV219" s="14" t="s">
        <v>83</v>
      </c>
      <c r="AW219" s="14" t="s">
        <v>36</v>
      </c>
      <c r="AX219" s="14" t="s">
        <v>74</v>
      </c>
      <c r="AY219" s="232" t="s">
        <v>152</v>
      </c>
    </row>
    <row r="220" spans="1:65" s="14" customFormat="1">
      <c r="B220" s="222"/>
      <c r="C220" s="223"/>
      <c r="D220" s="213" t="s">
        <v>161</v>
      </c>
      <c r="E220" s="224" t="s">
        <v>21</v>
      </c>
      <c r="F220" s="225" t="s">
        <v>2736</v>
      </c>
      <c r="G220" s="223"/>
      <c r="H220" s="226">
        <v>25</v>
      </c>
      <c r="I220" s="227"/>
      <c r="J220" s="223"/>
      <c r="K220" s="223"/>
      <c r="L220" s="228"/>
      <c r="M220" s="229"/>
      <c r="N220" s="230"/>
      <c r="O220" s="230"/>
      <c r="P220" s="230"/>
      <c r="Q220" s="230"/>
      <c r="R220" s="230"/>
      <c r="S220" s="230"/>
      <c r="T220" s="231"/>
      <c r="AT220" s="232" t="s">
        <v>161</v>
      </c>
      <c r="AU220" s="232" t="s">
        <v>83</v>
      </c>
      <c r="AV220" s="14" t="s">
        <v>83</v>
      </c>
      <c r="AW220" s="14" t="s">
        <v>36</v>
      </c>
      <c r="AX220" s="14" t="s">
        <v>74</v>
      </c>
      <c r="AY220" s="232" t="s">
        <v>152</v>
      </c>
    </row>
    <row r="221" spans="1:65" s="15" customFormat="1">
      <c r="B221" s="233"/>
      <c r="C221" s="234"/>
      <c r="D221" s="213" t="s">
        <v>161</v>
      </c>
      <c r="E221" s="235" t="s">
        <v>21</v>
      </c>
      <c r="F221" s="236" t="s">
        <v>184</v>
      </c>
      <c r="G221" s="234"/>
      <c r="H221" s="237">
        <v>53</v>
      </c>
      <c r="I221" s="238"/>
      <c r="J221" s="234"/>
      <c r="K221" s="234"/>
      <c r="L221" s="239"/>
      <c r="M221" s="240"/>
      <c r="N221" s="241"/>
      <c r="O221" s="241"/>
      <c r="P221" s="241"/>
      <c r="Q221" s="241"/>
      <c r="R221" s="241"/>
      <c r="S221" s="241"/>
      <c r="T221" s="242"/>
      <c r="AT221" s="243" t="s">
        <v>161</v>
      </c>
      <c r="AU221" s="243" t="s">
        <v>83</v>
      </c>
      <c r="AV221" s="15" t="s">
        <v>159</v>
      </c>
      <c r="AW221" s="15" t="s">
        <v>36</v>
      </c>
      <c r="AX221" s="15" t="s">
        <v>81</v>
      </c>
      <c r="AY221" s="243" t="s">
        <v>152</v>
      </c>
    </row>
    <row r="222" spans="1:65" s="2" customFormat="1" ht="16.5" customHeight="1">
      <c r="A222" s="37"/>
      <c r="B222" s="38"/>
      <c r="C222" s="244" t="s">
        <v>364</v>
      </c>
      <c r="D222" s="244" t="s">
        <v>365</v>
      </c>
      <c r="E222" s="245" t="s">
        <v>2737</v>
      </c>
      <c r="F222" s="246" t="s">
        <v>2738</v>
      </c>
      <c r="G222" s="247" t="s">
        <v>271</v>
      </c>
      <c r="H222" s="248">
        <v>55.65</v>
      </c>
      <c r="I222" s="249"/>
      <c r="J222" s="250">
        <f>ROUND(I222*H222,2)</f>
        <v>0</v>
      </c>
      <c r="K222" s="246" t="s">
        <v>158</v>
      </c>
      <c r="L222" s="251"/>
      <c r="M222" s="252" t="s">
        <v>21</v>
      </c>
      <c r="N222" s="253" t="s">
        <v>45</v>
      </c>
      <c r="O222" s="68"/>
      <c r="P222" s="207">
        <f>O222*H222</f>
        <v>0</v>
      </c>
      <c r="Q222" s="207">
        <v>5.8000000000000003E-2</v>
      </c>
      <c r="R222" s="207">
        <f>Q222*H222</f>
        <v>3.2277</v>
      </c>
      <c r="S222" s="207">
        <v>0</v>
      </c>
      <c r="T222" s="208">
        <f>S222*H222</f>
        <v>0</v>
      </c>
      <c r="U222" s="37"/>
      <c r="V222" s="37"/>
      <c r="W222" s="37"/>
      <c r="X222" s="37"/>
      <c r="Y222" s="37"/>
      <c r="Z222" s="37"/>
      <c r="AA222" s="37"/>
      <c r="AB222" s="37"/>
      <c r="AC222" s="37"/>
      <c r="AD222" s="37"/>
      <c r="AE222" s="37"/>
      <c r="AR222" s="209" t="s">
        <v>209</v>
      </c>
      <c r="AT222" s="209" t="s">
        <v>365</v>
      </c>
      <c r="AU222" s="209" t="s">
        <v>83</v>
      </c>
      <c r="AY222" s="19" t="s">
        <v>152</v>
      </c>
      <c r="BE222" s="210">
        <f>IF(N222="základní",J222,0)</f>
        <v>0</v>
      </c>
      <c r="BF222" s="210">
        <f>IF(N222="snížená",J222,0)</f>
        <v>0</v>
      </c>
      <c r="BG222" s="210">
        <f>IF(N222="zákl. přenesená",J222,0)</f>
        <v>0</v>
      </c>
      <c r="BH222" s="210">
        <f>IF(N222="sníž. přenesená",J222,0)</f>
        <v>0</v>
      </c>
      <c r="BI222" s="210">
        <f>IF(N222="nulová",J222,0)</f>
        <v>0</v>
      </c>
      <c r="BJ222" s="19" t="s">
        <v>81</v>
      </c>
      <c r="BK222" s="210">
        <f>ROUND(I222*H222,2)</f>
        <v>0</v>
      </c>
      <c r="BL222" s="19" t="s">
        <v>159</v>
      </c>
      <c r="BM222" s="209" t="s">
        <v>2739</v>
      </c>
    </row>
    <row r="223" spans="1:65" s="14" customFormat="1">
      <c r="B223" s="222"/>
      <c r="C223" s="223"/>
      <c r="D223" s="213" t="s">
        <v>161</v>
      </c>
      <c r="E223" s="224" t="s">
        <v>21</v>
      </c>
      <c r="F223" s="225" t="s">
        <v>2740</v>
      </c>
      <c r="G223" s="223"/>
      <c r="H223" s="226">
        <v>53</v>
      </c>
      <c r="I223" s="227"/>
      <c r="J223" s="223"/>
      <c r="K223" s="223"/>
      <c r="L223" s="228"/>
      <c r="M223" s="229"/>
      <c r="N223" s="230"/>
      <c r="O223" s="230"/>
      <c r="P223" s="230"/>
      <c r="Q223" s="230"/>
      <c r="R223" s="230"/>
      <c r="S223" s="230"/>
      <c r="T223" s="231"/>
      <c r="AT223" s="232" t="s">
        <v>161</v>
      </c>
      <c r="AU223" s="232" t="s">
        <v>83</v>
      </c>
      <c r="AV223" s="14" t="s">
        <v>83</v>
      </c>
      <c r="AW223" s="14" t="s">
        <v>36</v>
      </c>
      <c r="AX223" s="14" t="s">
        <v>81</v>
      </c>
      <c r="AY223" s="232" t="s">
        <v>152</v>
      </c>
    </row>
    <row r="224" spans="1:65" s="14" customFormat="1">
      <c r="B224" s="222"/>
      <c r="C224" s="223"/>
      <c r="D224" s="213" t="s">
        <v>161</v>
      </c>
      <c r="E224" s="223"/>
      <c r="F224" s="225" t="s">
        <v>2741</v>
      </c>
      <c r="G224" s="223"/>
      <c r="H224" s="226">
        <v>55.65</v>
      </c>
      <c r="I224" s="227"/>
      <c r="J224" s="223"/>
      <c r="K224" s="223"/>
      <c r="L224" s="228"/>
      <c r="M224" s="229"/>
      <c r="N224" s="230"/>
      <c r="O224" s="230"/>
      <c r="P224" s="230"/>
      <c r="Q224" s="230"/>
      <c r="R224" s="230"/>
      <c r="S224" s="230"/>
      <c r="T224" s="231"/>
      <c r="AT224" s="232" t="s">
        <v>161</v>
      </c>
      <c r="AU224" s="232" t="s">
        <v>83</v>
      </c>
      <c r="AV224" s="14" t="s">
        <v>83</v>
      </c>
      <c r="AW224" s="14" t="s">
        <v>4</v>
      </c>
      <c r="AX224" s="14" t="s">
        <v>81</v>
      </c>
      <c r="AY224" s="232" t="s">
        <v>152</v>
      </c>
    </row>
    <row r="225" spans="1:65" s="2" customFormat="1" ht="24" customHeight="1">
      <c r="A225" s="37"/>
      <c r="B225" s="38"/>
      <c r="C225" s="198" t="s">
        <v>372</v>
      </c>
      <c r="D225" s="198" t="s">
        <v>154</v>
      </c>
      <c r="E225" s="199" t="s">
        <v>2742</v>
      </c>
      <c r="F225" s="200" t="s">
        <v>2743</v>
      </c>
      <c r="G225" s="201" t="s">
        <v>219</v>
      </c>
      <c r="H225" s="202">
        <v>21.274999999999999</v>
      </c>
      <c r="I225" s="203"/>
      <c r="J225" s="204">
        <f>ROUND(I225*H225,2)</f>
        <v>0</v>
      </c>
      <c r="K225" s="200" t="s">
        <v>158</v>
      </c>
      <c r="L225" s="42"/>
      <c r="M225" s="205" t="s">
        <v>21</v>
      </c>
      <c r="N225" s="206" t="s">
        <v>45</v>
      </c>
      <c r="O225" s="68"/>
      <c r="P225" s="207">
        <f>O225*H225</f>
        <v>0</v>
      </c>
      <c r="Q225" s="207">
        <v>4.6999999999999999E-4</v>
      </c>
      <c r="R225" s="207">
        <f>Q225*H225</f>
        <v>9.9992499999999995E-3</v>
      </c>
      <c r="S225" s="207">
        <v>0</v>
      </c>
      <c r="T225" s="208">
        <f>S225*H225</f>
        <v>0</v>
      </c>
      <c r="U225" s="37"/>
      <c r="V225" s="37"/>
      <c r="W225" s="37"/>
      <c r="X225" s="37"/>
      <c r="Y225" s="37"/>
      <c r="Z225" s="37"/>
      <c r="AA225" s="37"/>
      <c r="AB225" s="37"/>
      <c r="AC225" s="37"/>
      <c r="AD225" s="37"/>
      <c r="AE225" s="37"/>
      <c r="AR225" s="209" t="s">
        <v>159</v>
      </c>
      <c r="AT225" s="209" t="s">
        <v>154</v>
      </c>
      <c r="AU225" s="209" t="s">
        <v>83</v>
      </c>
      <c r="AY225" s="19" t="s">
        <v>152</v>
      </c>
      <c r="BE225" s="210">
        <f>IF(N225="základní",J225,0)</f>
        <v>0</v>
      </c>
      <c r="BF225" s="210">
        <f>IF(N225="snížená",J225,0)</f>
        <v>0</v>
      </c>
      <c r="BG225" s="210">
        <f>IF(N225="zákl. přenesená",J225,0)</f>
        <v>0</v>
      </c>
      <c r="BH225" s="210">
        <f>IF(N225="sníž. přenesená",J225,0)</f>
        <v>0</v>
      </c>
      <c r="BI225" s="210">
        <f>IF(N225="nulová",J225,0)</f>
        <v>0</v>
      </c>
      <c r="BJ225" s="19" t="s">
        <v>81</v>
      </c>
      <c r="BK225" s="210">
        <f>ROUND(I225*H225,2)</f>
        <v>0</v>
      </c>
      <c r="BL225" s="19" t="s">
        <v>159</v>
      </c>
      <c r="BM225" s="209" t="s">
        <v>2744</v>
      </c>
    </row>
    <row r="226" spans="1:65" s="13" customFormat="1">
      <c r="B226" s="211"/>
      <c r="C226" s="212"/>
      <c r="D226" s="213" t="s">
        <v>161</v>
      </c>
      <c r="E226" s="214" t="s">
        <v>21</v>
      </c>
      <c r="F226" s="215" t="s">
        <v>2643</v>
      </c>
      <c r="G226" s="212"/>
      <c r="H226" s="214" t="s">
        <v>21</v>
      </c>
      <c r="I226" s="216"/>
      <c r="J226" s="212"/>
      <c r="K226" s="212"/>
      <c r="L226" s="217"/>
      <c r="M226" s="218"/>
      <c r="N226" s="219"/>
      <c r="O226" s="219"/>
      <c r="P226" s="219"/>
      <c r="Q226" s="219"/>
      <c r="R226" s="219"/>
      <c r="S226" s="219"/>
      <c r="T226" s="220"/>
      <c r="AT226" s="221" t="s">
        <v>161</v>
      </c>
      <c r="AU226" s="221" t="s">
        <v>83</v>
      </c>
      <c r="AV226" s="13" t="s">
        <v>81</v>
      </c>
      <c r="AW226" s="13" t="s">
        <v>36</v>
      </c>
      <c r="AX226" s="13" t="s">
        <v>74</v>
      </c>
      <c r="AY226" s="221" t="s">
        <v>152</v>
      </c>
    </row>
    <row r="227" spans="1:65" s="14" customFormat="1">
      <c r="B227" s="222"/>
      <c r="C227" s="223"/>
      <c r="D227" s="213" t="s">
        <v>161</v>
      </c>
      <c r="E227" s="224" t="s">
        <v>21</v>
      </c>
      <c r="F227" s="225" t="s">
        <v>2745</v>
      </c>
      <c r="G227" s="223"/>
      <c r="H227" s="226">
        <v>21.274999999999999</v>
      </c>
      <c r="I227" s="227"/>
      <c r="J227" s="223"/>
      <c r="K227" s="223"/>
      <c r="L227" s="228"/>
      <c r="M227" s="229"/>
      <c r="N227" s="230"/>
      <c r="O227" s="230"/>
      <c r="P227" s="230"/>
      <c r="Q227" s="230"/>
      <c r="R227" s="230"/>
      <c r="S227" s="230"/>
      <c r="T227" s="231"/>
      <c r="AT227" s="232" t="s">
        <v>161</v>
      </c>
      <c r="AU227" s="232" t="s">
        <v>83</v>
      </c>
      <c r="AV227" s="14" t="s">
        <v>83</v>
      </c>
      <c r="AW227" s="14" t="s">
        <v>36</v>
      </c>
      <c r="AX227" s="14" t="s">
        <v>81</v>
      </c>
      <c r="AY227" s="232" t="s">
        <v>152</v>
      </c>
    </row>
    <row r="228" spans="1:65" s="12" customFormat="1" ht="22.9" customHeight="1">
      <c r="B228" s="182"/>
      <c r="C228" s="183"/>
      <c r="D228" s="184" t="s">
        <v>73</v>
      </c>
      <c r="E228" s="196" t="s">
        <v>1001</v>
      </c>
      <c r="F228" s="196" t="s">
        <v>1002</v>
      </c>
      <c r="G228" s="183"/>
      <c r="H228" s="183"/>
      <c r="I228" s="186"/>
      <c r="J228" s="197">
        <f>BK228</f>
        <v>0</v>
      </c>
      <c r="K228" s="183"/>
      <c r="L228" s="188"/>
      <c r="M228" s="189"/>
      <c r="N228" s="190"/>
      <c r="O228" s="190"/>
      <c r="P228" s="191">
        <f>SUM(P229:P234)</f>
        <v>0</v>
      </c>
      <c r="Q228" s="190"/>
      <c r="R228" s="191">
        <f>SUM(R229:R234)</f>
        <v>0</v>
      </c>
      <c r="S228" s="190"/>
      <c r="T228" s="192">
        <f>SUM(T229:T234)</f>
        <v>0</v>
      </c>
      <c r="AR228" s="193" t="s">
        <v>81</v>
      </c>
      <c r="AT228" s="194" t="s">
        <v>73</v>
      </c>
      <c r="AU228" s="194" t="s">
        <v>81</v>
      </c>
      <c r="AY228" s="193" t="s">
        <v>152</v>
      </c>
      <c r="BK228" s="195">
        <f>SUM(BK229:BK234)</f>
        <v>0</v>
      </c>
    </row>
    <row r="229" spans="1:65" s="2" customFormat="1" ht="36" customHeight="1">
      <c r="A229" s="37"/>
      <c r="B229" s="38"/>
      <c r="C229" s="198" t="s">
        <v>378</v>
      </c>
      <c r="D229" s="198" t="s">
        <v>154</v>
      </c>
      <c r="E229" s="199" t="s">
        <v>2746</v>
      </c>
      <c r="F229" s="200" t="s">
        <v>2747</v>
      </c>
      <c r="G229" s="201" t="s">
        <v>199</v>
      </c>
      <c r="H229" s="202">
        <v>30.855</v>
      </c>
      <c r="I229" s="203"/>
      <c r="J229" s="204">
        <f>ROUND(I229*H229,2)</f>
        <v>0</v>
      </c>
      <c r="K229" s="200" t="s">
        <v>158</v>
      </c>
      <c r="L229" s="42"/>
      <c r="M229" s="205" t="s">
        <v>21</v>
      </c>
      <c r="N229" s="206" t="s">
        <v>45</v>
      </c>
      <c r="O229" s="68"/>
      <c r="P229" s="207">
        <f>O229*H229</f>
        <v>0</v>
      </c>
      <c r="Q229" s="207">
        <v>0</v>
      </c>
      <c r="R229" s="207">
        <f>Q229*H229</f>
        <v>0</v>
      </c>
      <c r="S229" s="207">
        <v>0</v>
      </c>
      <c r="T229" s="208">
        <f>S229*H229</f>
        <v>0</v>
      </c>
      <c r="U229" s="37"/>
      <c r="V229" s="37"/>
      <c r="W229" s="37"/>
      <c r="X229" s="37"/>
      <c r="Y229" s="37"/>
      <c r="Z229" s="37"/>
      <c r="AA229" s="37"/>
      <c r="AB229" s="37"/>
      <c r="AC229" s="37"/>
      <c r="AD229" s="37"/>
      <c r="AE229" s="37"/>
      <c r="AR229" s="209" t="s">
        <v>159</v>
      </c>
      <c r="AT229" s="209" t="s">
        <v>154</v>
      </c>
      <c r="AU229" s="209" t="s">
        <v>83</v>
      </c>
      <c r="AY229" s="19" t="s">
        <v>152</v>
      </c>
      <c r="BE229" s="210">
        <f>IF(N229="základní",J229,0)</f>
        <v>0</v>
      </c>
      <c r="BF229" s="210">
        <f>IF(N229="snížená",J229,0)</f>
        <v>0</v>
      </c>
      <c r="BG229" s="210">
        <f>IF(N229="zákl. přenesená",J229,0)</f>
        <v>0</v>
      </c>
      <c r="BH229" s="210">
        <f>IF(N229="sníž. přenesená",J229,0)</f>
        <v>0</v>
      </c>
      <c r="BI229" s="210">
        <f>IF(N229="nulová",J229,0)</f>
        <v>0</v>
      </c>
      <c r="BJ229" s="19" t="s">
        <v>81</v>
      </c>
      <c r="BK229" s="210">
        <f>ROUND(I229*H229,2)</f>
        <v>0</v>
      </c>
      <c r="BL229" s="19" t="s">
        <v>159</v>
      </c>
      <c r="BM229" s="209" t="s">
        <v>2748</v>
      </c>
    </row>
    <row r="230" spans="1:65" s="2" customFormat="1" ht="48" customHeight="1">
      <c r="A230" s="37"/>
      <c r="B230" s="38"/>
      <c r="C230" s="198" t="s">
        <v>384</v>
      </c>
      <c r="D230" s="198" t="s">
        <v>154</v>
      </c>
      <c r="E230" s="199" t="s">
        <v>2749</v>
      </c>
      <c r="F230" s="200" t="s">
        <v>2750</v>
      </c>
      <c r="G230" s="201" t="s">
        <v>199</v>
      </c>
      <c r="H230" s="202">
        <v>246.84</v>
      </c>
      <c r="I230" s="203"/>
      <c r="J230" s="204">
        <f>ROUND(I230*H230,2)</f>
        <v>0</v>
      </c>
      <c r="K230" s="200" t="s">
        <v>158</v>
      </c>
      <c r="L230" s="42"/>
      <c r="M230" s="205" t="s">
        <v>21</v>
      </c>
      <c r="N230" s="206" t="s">
        <v>45</v>
      </c>
      <c r="O230" s="68"/>
      <c r="P230" s="207">
        <f>O230*H230</f>
        <v>0</v>
      </c>
      <c r="Q230" s="207">
        <v>0</v>
      </c>
      <c r="R230" s="207">
        <f>Q230*H230</f>
        <v>0</v>
      </c>
      <c r="S230" s="207">
        <v>0</v>
      </c>
      <c r="T230" s="208">
        <f>S230*H230</f>
        <v>0</v>
      </c>
      <c r="U230" s="37"/>
      <c r="V230" s="37"/>
      <c r="W230" s="37"/>
      <c r="X230" s="37"/>
      <c r="Y230" s="37"/>
      <c r="Z230" s="37"/>
      <c r="AA230" s="37"/>
      <c r="AB230" s="37"/>
      <c r="AC230" s="37"/>
      <c r="AD230" s="37"/>
      <c r="AE230" s="37"/>
      <c r="AR230" s="209" t="s">
        <v>159</v>
      </c>
      <c r="AT230" s="209" t="s">
        <v>154</v>
      </c>
      <c r="AU230" s="209" t="s">
        <v>83</v>
      </c>
      <c r="AY230" s="19" t="s">
        <v>152</v>
      </c>
      <c r="BE230" s="210">
        <f>IF(N230="základní",J230,0)</f>
        <v>0</v>
      </c>
      <c r="BF230" s="210">
        <f>IF(N230="snížená",J230,0)</f>
        <v>0</v>
      </c>
      <c r="BG230" s="210">
        <f>IF(N230="zákl. přenesená",J230,0)</f>
        <v>0</v>
      </c>
      <c r="BH230" s="210">
        <f>IF(N230="sníž. přenesená",J230,0)</f>
        <v>0</v>
      </c>
      <c r="BI230" s="210">
        <f>IF(N230="nulová",J230,0)</f>
        <v>0</v>
      </c>
      <c r="BJ230" s="19" t="s">
        <v>81</v>
      </c>
      <c r="BK230" s="210">
        <f>ROUND(I230*H230,2)</f>
        <v>0</v>
      </c>
      <c r="BL230" s="19" t="s">
        <v>159</v>
      </c>
      <c r="BM230" s="209" t="s">
        <v>2751</v>
      </c>
    </row>
    <row r="231" spans="1:65" s="14" customFormat="1">
      <c r="B231" s="222"/>
      <c r="C231" s="223"/>
      <c r="D231" s="213" t="s">
        <v>161</v>
      </c>
      <c r="E231" s="224" t="s">
        <v>21</v>
      </c>
      <c r="F231" s="225" t="s">
        <v>2752</v>
      </c>
      <c r="G231" s="223"/>
      <c r="H231" s="226">
        <v>246.84</v>
      </c>
      <c r="I231" s="227"/>
      <c r="J231" s="223"/>
      <c r="K231" s="223"/>
      <c r="L231" s="228"/>
      <c r="M231" s="229"/>
      <c r="N231" s="230"/>
      <c r="O231" s="230"/>
      <c r="P231" s="230"/>
      <c r="Q231" s="230"/>
      <c r="R231" s="230"/>
      <c r="S231" s="230"/>
      <c r="T231" s="231"/>
      <c r="AT231" s="232" t="s">
        <v>161</v>
      </c>
      <c r="AU231" s="232" t="s">
        <v>83</v>
      </c>
      <c r="AV231" s="14" t="s">
        <v>83</v>
      </c>
      <c r="AW231" s="14" t="s">
        <v>36</v>
      </c>
      <c r="AX231" s="14" t="s">
        <v>81</v>
      </c>
      <c r="AY231" s="232" t="s">
        <v>152</v>
      </c>
    </row>
    <row r="232" spans="1:65" s="2" customFormat="1" ht="36" customHeight="1">
      <c r="A232" s="37"/>
      <c r="B232" s="38"/>
      <c r="C232" s="198" t="s">
        <v>392</v>
      </c>
      <c r="D232" s="198" t="s">
        <v>154</v>
      </c>
      <c r="E232" s="199" t="s">
        <v>2753</v>
      </c>
      <c r="F232" s="200" t="s">
        <v>2754</v>
      </c>
      <c r="G232" s="201" t="s">
        <v>199</v>
      </c>
      <c r="H232" s="202">
        <v>19.094999999999999</v>
      </c>
      <c r="I232" s="203"/>
      <c r="J232" s="204">
        <f>ROUND(I232*H232,2)</f>
        <v>0</v>
      </c>
      <c r="K232" s="200" t="s">
        <v>158</v>
      </c>
      <c r="L232" s="42"/>
      <c r="M232" s="205" t="s">
        <v>21</v>
      </c>
      <c r="N232" s="206" t="s">
        <v>45</v>
      </c>
      <c r="O232" s="68"/>
      <c r="P232" s="207">
        <f>O232*H232</f>
        <v>0</v>
      </c>
      <c r="Q232" s="207">
        <v>0</v>
      </c>
      <c r="R232" s="207">
        <f>Q232*H232</f>
        <v>0</v>
      </c>
      <c r="S232" s="207">
        <v>0</v>
      </c>
      <c r="T232" s="208">
        <f>S232*H232</f>
        <v>0</v>
      </c>
      <c r="U232" s="37"/>
      <c r="V232" s="37"/>
      <c r="W232" s="37"/>
      <c r="X232" s="37"/>
      <c r="Y232" s="37"/>
      <c r="Z232" s="37"/>
      <c r="AA232" s="37"/>
      <c r="AB232" s="37"/>
      <c r="AC232" s="37"/>
      <c r="AD232" s="37"/>
      <c r="AE232" s="37"/>
      <c r="AR232" s="209" t="s">
        <v>159</v>
      </c>
      <c r="AT232" s="209" t="s">
        <v>154</v>
      </c>
      <c r="AU232" s="209" t="s">
        <v>83</v>
      </c>
      <c r="AY232" s="19" t="s">
        <v>152</v>
      </c>
      <c r="BE232" s="210">
        <f>IF(N232="základní",J232,0)</f>
        <v>0</v>
      </c>
      <c r="BF232" s="210">
        <f>IF(N232="snížená",J232,0)</f>
        <v>0</v>
      </c>
      <c r="BG232" s="210">
        <f>IF(N232="zákl. přenesená",J232,0)</f>
        <v>0</v>
      </c>
      <c r="BH232" s="210">
        <f>IF(N232="sníž. přenesená",J232,0)</f>
        <v>0</v>
      </c>
      <c r="BI232" s="210">
        <f>IF(N232="nulová",J232,0)</f>
        <v>0</v>
      </c>
      <c r="BJ232" s="19" t="s">
        <v>81</v>
      </c>
      <c r="BK232" s="210">
        <f>ROUND(I232*H232,2)</f>
        <v>0</v>
      </c>
      <c r="BL232" s="19" t="s">
        <v>159</v>
      </c>
      <c r="BM232" s="209" t="s">
        <v>2755</v>
      </c>
    </row>
    <row r="233" spans="1:65" s="2" customFormat="1" ht="36" customHeight="1">
      <c r="A233" s="37"/>
      <c r="B233" s="38"/>
      <c r="C233" s="198" t="s">
        <v>399</v>
      </c>
      <c r="D233" s="198" t="s">
        <v>154</v>
      </c>
      <c r="E233" s="199" t="s">
        <v>2756</v>
      </c>
      <c r="F233" s="200" t="s">
        <v>2757</v>
      </c>
      <c r="G233" s="201" t="s">
        <v>199</v>
      </c>
      <c r="H233" s="202">
        <v>0.5</v>
      </c>
      <c r="I233" s="203"/>
      <c r="J233" s="204">
        <f>ROUND(I233*H233,2)</f>
        <v>0</v>
      </c>
      <c r="K233" s="200" t="s">
        <v>158</v>
      </c>
      <c r="L233" s="42"/>
      <c r="M233" s="205" t="s">
        <v>21</v>
      </c>
      <c r="N233" s="206" t="s">
        <v>45</v>
      </c>
      <c r="O233" s="68"/>
      <c r="P233" s="207">
        <f>O233*H233</f>
        <v>0</v>
      </c>
      <c r="Q233" s="207">
        <v>0</v>
      </c>
      <c r="R233" s="207">
        <f>Q233*H233</f>
        <v>0</v>
      </c>
      <c r="S233" s="207">
        <v>0</v>
      </c>
      <c r="T233" s="208">
        <f>S233*H233</f>
        <v>0</v>
      </c>
      <c r="U233" s="37"/>
      <c r="V233" s="37"/>
      <c r="W233" s="37"/>
      <c r="X233" s="37"/>
      <c r="Y233" s="37"/>
      <c r="Z233" s="37"/>
      <c r="AA233" s="37"/>
      <c r="AB233" s="37"/>
      <c r="AC233" s="37"/>
      <c r="AD233" s="37"/>
      <c r="AE233" s="37"/>
      <c r="AR233" s="209" t="s">
        <v>159</v>
      </c>
      <c r="AT233" s="209" t="s">
        <v>154</v>
      </c>
      <c r="AU233" s="209" t="s">
        <v>83</v>
      </c>
      <c r="AY233" s="19" t="s">
        <v>152</v>
      </c>
      <c r="BE233" s="210">
        <f>IF(N233="základní",J233,0)</f>
        <v>0</v>
      </c>
      <c r="BF233" s="210">
        <f>IF(N233="snížená",J233,0)</f>
        <v>0</v>
      </c>
      <c r="BG233" s="210">
        <f>IF(N233="zákl. přenesená",J233,0)</f>
        <v>0</v>
      </c>
      <c r="BH233" s="210">
        <f>IF(N233="sníž. přenesená",J233,0)</f>
        <v>0</v>
      </c>
      <c r="BI233" s="210">
        <f>IF(N233="nulová",J233,0)</f>
        <v>0</v>
      </c>
      <c r="BJ233" s="19" t="s">
        <v>81</v>
      </c>
      <c r="BK233" s="210">
        <f>ROUND(I233*H233,2)</f>
        <v>0</v>
      </c>
      <c r="BL233" s="19" t="s">
        <v>159</v>
      </c>
      <c r="BM233" s="209" t="s">
        <v>2758</v>
      </c>
    </row>
    <row r="234" spans="1:65" s="2" customFormat="1" ht="36" customHeight="1">
      <c r="A234" s="37"/>
      <c r="B234" s="38"/>
      <c r="C234" s="198" t="s">
        <v>405</v>
      </c>
      <c r="D234" s="198" t="s">
        <v>154</v>
      </c>
      <c r="E234" s="199" t="s">
        <v>2759</v>
      </c>
      <c r="F234" s="200" t="s">
        <v>198</v>
      </c>
      <c r="G234" s="201" t="s">
        <v>199</v>
      </c>
      <c r="H234" s="202">
        <v>11.16</v>
      </c>
      <c r="I234" s="203"/>
      <c r="J234" s="204">
        <f>ROUND(I234*H234,2)</f>
        <v>0</v>
      </c>
      <c r="K234" s="200" t="s">
        <v>158</v>
      </c>
      <c r="L234" s="42"/>
      <c r="M234" s="205" t="s">
        <v>21</v>
      </c>
      <c r="N234" s="206" t="s">
        <v>45</v>
      </c>
      <c r="O234" s="68"/>
      <c r="P234" s="207">
        <f>O234*H234</f>
        <v>0</v>
      </c>
      <c r="Q234" s="207">
        <v>0</v>
      </c>
      <c r="R234" s="207">
        <f>Q234*H234</f>
        <v>0</v>
      </c>
      <c r="S234" s="207">
        <v>0</v>
      </c>
      <c r="T234" s="208">
        <f>S234*H234</f>
        <v>0</v>
      </c>
      <c r="U234" s="37"/>
      <c r="V234" s="37"/>
      <c r="W234" s="37"/>
      <c r="X234" s="37"/>
      <c r="Y234" s="37"/>
      <c r="Z234" s="37"/>
      <c r="AA234" s="37"/>
      <c r="AB234" s="37"/>
      <c r="AC234" s="37"/>
      <c r="AD234" s="37"/>
      <c r="AE234" s="37"/>
      <c r="AR234" s="209" t="s">
        <v>159</v>
      </c>
      <c r="AT234" s="209" t="s">
        <v>154</v>
      </c>
      <c r="AU234" s="209" t="s">
        <v>83</v>
      </c>
      <c r="AY234" s="19" t="s">
        <v>152</v>
      </c>
      <c r="BE234" s="210">
        <f>IF(N234="základní",J234,0)</f>
        <v>0</v>
      </c>
      <c r="BF234" s="210">
        <f>IF(N234="snížená",J234,0)</f>
        <v>0</v>
      </c>
      <c r="BG234" s="210">
        <f>IF(N234="zákl. přenesená",J234,0)</f>
        <v>0</v>
      </c>
      <c r="BH234" s="210">
        <f>IF(N234="sníž. přenesená",J234,0)</f>
        <v>0</v>
      </c>
      <c r="BI234" s="210">
        <f>IF(N234="nulová",J234,0)</f>
        <v>0</v>
      </c>
      <c r="BJ234" s="19" t="s">
        <v>81</v>
      </c>
      <c r="BK234" s="210">
        <f>ROUND(I234*H234,2)</f>
        <v>0</v>
      </c>
      <c r="BL234" s="19" t="s">
        <v>159</v>
      </c>
      <c r="BM234" s="209" t="s">
        <v>2760</v>
      </c>
    </row>
    <row r="235" spans="1:65" s="12" customFormat="1" ht="22.9" customHeight="1">
      <c r="B235" s="182"/>
      <c r="C235" s="183"/>
      <c r="D235" s="184" t="s">
        <v>73</v>
      </c>
      <c r="E235" s="196" t="s">
        <v>1020</v>
      </c>
      <c r="F235" s="196" t="s">
        <v>1021</v>
      </c>
      <c r="G235" s="183"/>
      <c r="H235" s="183"/>
      <c r="I235" s="186"/>
      <c r="J235" s="197">
        <f>BK235</f>
        <v>0</v>
      </c>
      <c r="K235" s="183"/>
      <c r="L235" s="188"/>
      <c r="M235" s="189"/>
      <c r="N235" s="190"/>
      <c r="O235" s="190"/>
      <c r="P235" s="191">
        <f>P236</f>
        <v>0</v>
      </c>
      <c r="Q235" s="190"/>
      <c r="R235" s="191">
        <f>R236</f>
        <v>0</v>
      </c>
      <c r="S235" s="190"/>
      <c r="T235" s="192">
        <f>T236</f>
        <v>0</v>
      </c>
      <c r="AR235" s="193" t="s">
        <v>81</v>
      </c>
      <c r="AT235" s="194" t="s">
        <v>73</v>
      </c>
      <c r="AU235" s="194" t="s">
        <v>81</v>
      </c>
      <c r="AY235" s="193" t="s">
        <v>152</v>
      </c>
      <c r="BK235" s="195">
        <f>BK236</f>
        <v>0</v>
      </c>
    </row>
    <row r="236" spans="1:65" s="2" customFormat="1" ht="36" customHeight="1">
      <c r="A236" s="37"/>
      <c r="B236" s="38"/>
      <c r="C236" s="198" t="s">
        <v>414</v>
      </c>
      <c r="D236" s="198" t="s">
        <v>154</v>
      </c>
      <c r="E236" s="199" t="s">
        <v>2761</v>
      </c>
      <c r="F236" s="200" t="s">
        <v>2762</v>
      </c>
      <c r="G236" s="201" t="s">
        <v>199</v>
      </c>
      <c r="H236" s="202">
        <v>63.667000000000002</v>
      </c>
      <c r="I236" s="203"/>
      <c r="J236" s="204">
        <f>ROUND(I236*H236,2)</f>
        <v>0</v>
      </c>
      <c r="K236" s="200" t="s">
        <v>158</v>
      </c>
      <c r="L236" s="42"/>
      <c r="M236" s="269" t="s">
        <v>21</v>
      </c>
      <c r="N236" s="270" t="s">
        <v>45</v>
      </c>
      <c r="O236" s="271"/>
      <c r="P236" s="272">
        <f>O236*H236</f>
        <v>0</v>
      </c>
      <c r="Q236" s="272">
        <v>0</v>
      </c>
      <c r="R236" s="272">
        <f>Q236*H236</f>
        <v>0</v>
      </c>
      <c r="S236" s="272">
        <v>0</v>
      </c>
      <c r="T236" s="273">
        <f>S236*H236</f>
        <v>0</v>
      </c>
      <c r="U236" s="37"/>
      <c r="V236" s="37"/>
      <c r="W236" s="37"/>
      <c r="X236" s="37"/>
      <c r="Y236" s="37"/>
      <c r="Z236" s="37"/>
      <c r="AA236" s="37"/>
      <c r="AB236" s="37"/>
      <c r="AC236" s="37"/>
      <c r="AD236" s="37"/>
      <c r="AE236" s="37"/>
      <c r="AR236" s="209" t="s">
        <v>159</v>
      </c>
      <c r="AT236" s="209" t="s">
        <v>154</v>
      </c>
      <c r="AU236" s="209" t="s">
        <v>83</v>
      </c>
      <c r="AY236" s="19" t="s">
        <v>152</v>
      </c>
      <c r="BE236" s="210">
        <f>IF(N236="základní",J236,0)</f>
        <v>0</v>
      </c>
      <c r="BF236" s="210">
        <f>IF(N236="snížená",J236,0)</f>
        <v>0</v>
      </c>
      <c r="BG236" s="210">
        <f>IF(N236="zákl. přenesená",J236,0)</f>
        <v>0</v>
      </c>
      <c r="BH236" s="210">
        <f>IF(N236="sníž. přenesená",J236,0)</f>
        <v>0</v>
      </c>
      <c r="BI236" s="210">
        <f>IF(N236="nulová",J236,0)</f>
        <v>0</v>
      </c>
      <c r="BJ236" s="19" t="s">
        <v>81</v>
      </c>
      <c r="BK236" s="210">
        <f>ROUND(I236*H236,2)</f>
        <v>0</v>
      </c>
      <c r="BL236" s="19" t="s">
        <v>159</v>
      </c>
      <c r="BM236" s="209" t="s">
        <v>2763</v>
      </c>
    </row>
    <row r="237" spans="1:65" s="2" customFormat="1" ht="6.95" customHeight="1">
      <c r="A237" s="37"/>
      <c r="B237" s="51"/>
      <c r="C237" s="52"/>
      <c r="D237" s="52"/>
      <c r="E237" s="52"/>
      <c r="F237" s="52"/>
      <c r="G237" s="52"/>
      <c r="H237" s="52"/>
      <c r="I237" s="148"/>
      <c r="J237" s="52"/>
      <c r="K237" s="52"/>
      <c r="L237" s="42"/>
      <c r="M237" s="37"/>
      <c r="O237" s="37"/>
      <c r="P237" s="37"/>
      <c r="Q237" s="37"/>
      <c r="R237" s="37"/>
      <c r="S237" s="37"/>
      <c r="T237" s="37"/>
      <c r="U237" s="37"/>
      <c r="V237" s="37"/>
      <c r="W237" s="37"/>
      <c r="X237" s="37"/>
      <c r="Y237" s="37"/>
      <c r="Z237" s="37"/>
      <c r="AA237" s="37"/>
      <c r="AB237" s="37"/>
      <c r="AC237" s="37"/>
      <c r="AD237" s="37"/>
      <c r="AE237" s="37"/>
    </row>
  </sheetData>
  <sheetProtection algorithmName="SHA-512" hashValue="N0/O59S0q70JKs3Mh1U6NZ+oTpwXDpUgKFoGtT/U5c/KCYI9JZVPW8z9jxkFsjhYQhluP16WFMrIevtUPReVJA==" saltValue="XQjsXUZ+LhKS/86norldB/LHv/iUwD7oQCEr/Oux729pmotCKX5rnRQtyeOK23jmkWZR0RfiHSpbFpXforw//A==" spinCount="100000" sheet="1" objects="1" scenarios="1" formatColumns="0" formatRows="0" autoFilter="0"/>
  <autoFilter ref="C92:K236"/>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2"/>
  <sheetViews>
    <sheetView showGridLines="0" topLeftCell="A62" zoomScaleNormal="100" workbookViewId="0">
      <selection activeCell="E21" sqref="E21"/>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2"/>
      <c r="L2" s="397"/>
      <c r="M2" s="397"/>
      <c r="N2" s="397"/>
      <c r="O2" s="397"/>
      <c r="P2" s="397"/>
      <c r="Q2" s="397"/>
      <c r="R2" s="397"/>
      <c r="S2" s="397"/>
      <c r="T2" s="397"/>
      <c r="U2" s="397"/>
      <c r="V2" s="397"/>
      <c r="AT2" s="19" t="s">
        <v>92</v>
      </c>
    </row>
    <row r="3" spans="1:46" s="1" customFormat="1" ht="6.95" customHeight="1">
      <c r="B3" s="113"/>
      <c r="C3" s="114"/>
      <c r="D3" s="114"/>
      <c r="E3" s="114"/>
      <c r="F3" s="114"/>
      <c r="G3" s="114"/>
      <c r="H3" s="114"/>
      <c r="I3" s="115"/>
      <c r="J3" s="114"/>
      <c r="K3" s="114"/>
      <c r="L3" s="22"/>
      <c r="AT3" s="19" t="s">
        <v>83</v>
      </c>
    </row>
    <row r="4" spans="1:46" s="1" customFormat="1" ht="24.95" customHeight="1">
      <c r="B4" s="22"/>
      <c r="D4" s="116" t="s">
        <v>99</v>
      </c>
      <c r="I4" s="112"/>
      <c r="L4" s="22"/>
      <c r="M4" s="117" t="s">
        <v>10</v>
      </c>
      <c r="AT4" s="19" t="s">
        <v>4</v>
      </c>
    </row>
    <row r="5" spans="1:46" s="1" customFormat="1" ht="6.95" customHeight="1">
      <c r="B5" s="22"/>
      <c r="I5" s="112"/>
      <c r="L5" s="22"/>
    </row>
    <row r="6" spans="1:46" s="1" customFormat="1" ht="12" customHeight="1">
      <c r="B6" s="22"/>
      <c r="D6" s="118" t="s">
        <v>16</v>
      </c>
      <c r="I6" s="112"/>
      <c r="L6" s="22"/>
    </row>
    <row r="7" spans="1:46" s="1" customFormat="1" ht="16.5" customHeight="1">
      <c r="B7" s="22"/>
      <c r="E7" s="413" t="str">
        <f>'Rekapitulace stavby'!K6</f>
        <v>Vlaštovičky HASIČSKÁ ZBROJNICE</v>
      </c>
      <c r="F7" s="414"/>
      <c r="G7" s="414"/>
      <c r="H7" s="414"/>
      <c r="I7" s="112"/>
      <c r="L7" s="22"/>
    </row>
    <row r="8" spans="1:46" s="2" customFormat="1" ht="12" customHeight="1">
      <c r="A8" s="37"/>
      <c r="B8" s="42"/>
      <c r="C8" s="37"/>
      <c r="D8" s="118" t="s">
        <v>100</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2764</v>
      </c>
      <c r="F9" s="416"/>
      <c r="G9" s="416"/>
      <c r="H9" s="416"/>
      <c r="I9" s="119"/>
      <c r="J9" s="37"/>
      <c r="K9" s="37"/>
      <c r="L9" s="120"/>
      <c r="S9" s="37"/>
      <c r="T9" s="37"/>
      <c r="U9" s="37"/>
      <c r="V9" s="37"/>
      <c r="W9" s="37"/>
      <c r="X9" s="37"/>
      <c r="Y9" s="37"/>
      <c r="Z9" s="37"/>
      <c r="AA9" s="37"/>
      <c r="AB9" s="37"/>
      <c r="AC9" s="37"/>
      <c r="AD9" s="37"/>
      <c r="AE9" s="37"/>
    </row>
    <row r="10" spans="1:46" s="2" customFormat="1">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7" t="s">
        <v>19</v>
      </c>
      <c r="G11" s="37"/>
      <c r="H11" s="37"/>
      <c r="I11" s="121" t="s">
        <v>20</v>
      </c>
      <c r="J11" s="107" t="s">
        <v>21</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7" t="s">
        <v>23</v>
      </c>
      <c r="G12" s="37"/>
      <c r="H12" s="37"/>
      <c r="I12" s="121" t="s">
        <v>24</v>
      </c>
      <c r="J12" s="122" t="str">
        <f>'Rekapitulace stavby'!AN8</f>
        <v>15.4.2019</v>
      </c>
      <c r="K12" s="37"/>
      <c r="L12" s="120"/>
      <c r="S12" s="37"/>
      <c r="T12" s="37"/>
      <c r="U12" s="37"/>
      <c r="V12" s="37"/>
      <c r="W12" s="37"/>
      <c r="X12" s="37"/>
      <c r="Y12" s="37"/>
      <c r="Z12" s="37"/>
      <c r="AA12" s="37"/>
      <c r="AB12" s="37"/>
      <c r="AC12" s="37"/>
      <c r="AD12" s="37"/>
      <c r="AE12" s="37"/>
    </row>
    <row r="13" spans="1:46" s="2" customFormat="1" ht="21.75" customHeight="1">
      <c r="A13" s="37"/>
      <c r="B13" s="42"/>
      <c r="C13" s="37"/>
      <c r="D13" s="123" t="s">
        <v>26</v>
      </c>
      <c r="E13" s="37"/>
      <c r="F13" s="124" t="s">
        <v>2765</v>
      </c>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28</v>
      </c>
      <c r="E14" s="37"/>
      <c r="F14" s="37"/>
      <c r="G14" s="37"/>
      <c r="H14" s="37"/>
      <c r="I14" s="121" t="s">
        <v>29</v>
      </c>
      <c r="J14" s="107" t="s">
        <v>21</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7" t="s">
        <v>30</v>
      </c>
      <c r="F15" s="37"/>
      <c r="G15" s="37"/>
      <c r="H15" s="37"/>
      <c r="I15" s="121" t="s">
        <v>31</v>
      </c>
      <c r="J15" s="107" t="s">
        <v>21</v>
      </c>
      <c r="K15" s="37"/>
      <c r="L15" s="120"/>
      <c r="S15" s="37"/>
      <c r="T15" s="37"/>
      <c r="U15" s="37"/>
      <c r="V15" s="37"/>
      <c r="W15" s="37"/>
      <c r="X15" s="37"/>
      <c r="Y15" s="37"/>
      <c r="Z15" s="37"/>
      <c r="AA15" s="37"/>
      <c r="AB15" s="37"/>
      <c r="AC15" s="37"/>
      <c r="AD15" s="37"/>
      <c r="AE15" s="37"/>
    </row>
    <row r="16" spans="1:46" s="2" customFormat="1" ht="6.95"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32</v>
      </c>
      <c r="E17" s="37"/>
      <c r="F17" s="37"/>
      <c r="G17" s="37"/>
      <c r="H17" s="37"/>
      <c r="I17" s="121" t="s">
        <v>29</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31</v>
      </c>
      <c r="J18" s="32" t="str">
        <f>'Rekapitulace stavby'!AN14</f>
        <v>Vyplň údaj</v>
      </c>
      <c r="K18" s="37"/>
      <c r="L18" s="120"/>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34</v>
      </c>
      <c r="E20" s="37"/>
      <c r="F20" s="37"/>
      <c r="G20" s="37"/>
      <c r="H20" s="37"/>
      <c r="I20" s="121" t="s">
        <v>29</v>
      </c>
      <c r="J20" s="107" t="s">
        <v>21</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7" t="s">
        <v>35</v>
      </c>
      <c r="F21" s="37"/>
      <c r="G21" s="37"/>
      <c r="H21" s="37"/>
      <c r="I21" s="121" t="s">
        <v>31</v>
      </c>
      <c r="J21" s="107" t="s">
        <v>21</v>
      </c>
      <c r="K21" s="37"/>
      <c r="L21" s="120"/>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37</v>
      </c>
      <c r="E23" s="37"/>
      <c r="F23" s="37"/>
      <c r="G23" s="37"/>
      <c r="H23" s="37"/>
      <c r="I23" s="121" t="s">
        <v>29</v>
      </c>
      <c r="J23" s="107" t="s">
        <v>21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7" t="s">
        <v>35</v>
      </c>
      <c r="F24" s="37"/>
      <c r="G24" s="37"/>
      <c r="H24" s="37"/>
      <c r="I24" s="121" t="s">
        <v>31</v>
      </c>
      <c r="J24" s="107" t="s">
        <v>21</v>
      </c>
      <c r="K24" s="37"/>
      <c r="L24" s="120"/>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38</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5"/>
      <c r="B27" s="126"/>
      <c r="C27" s="125"/>
      <c r="D27" s="125"/>
      <c r="E27" s="419" t="s">
        <v>21</v>
      </c>
      <c r="F27" s="419"/>
      <c r="G27" s="419"/>
      <c r="H27" s="419"/>
      <c r="I27" s="127"/>
      <c r="J27" s="125"/>
      <c r="K27" s="125"/>
      <c r="L27" s="128"/>
      <c r="S27" s="125"/>
      <c r="T27" s="125"/>
      <c r="U27" s="125"/>
      <c r="V27" s="125"/>
      <c r="W27" s="125"/>
      <c r="X27" s="125"/>
      <c r="Y27" s="125"/>
      <c r="Z27" s="125"/>
      <c r="AA27" s="125"/>
      <c r="AB27" s="125"/>
      <c r="AC27" s="125"/>
      <c r="AD27" s="125"/>
      <c r="AE27" s="125"/>
    </row>
    <row r="28" spans="1:31" s="2" customFormat="1" ht="6.95"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5" customHeight="1">
      <c r="A29" s="37"/>
      <c r="B29" s="42"/>
      <c r="C29" s="37"/>
      <c r="D29" s="129"/>
      <c r="E29" s="129"/>
      <c r="F29" s="129"/>
      <c r="G29" s="129"/>
      <c r="H29" s="129"/>
      <c r="I29" s="130"/>
      <c r="J29" s="129"/>
      <c r="K29" s="129"/>
      <c r="L29" s="120"/>
      <c r="S29" s="37"/>
      <c r="T29" s="37"/>
      <c r="U29" s="37"/>
      <c r="V29" s="37"/>
      <c r="W29" s="37"/>
      <c r="X29" s="37"/>
      <c r="Y29" s="37"/>
      <c r="Z29" s="37"/>
      <c r="AA29" s="37"/>
      <c r="AB29" s="37"/>
      <c r="AC29" s="37"/>
      <c r="AD29" s="37"/>
      <c r="AE29" s="37"/>
    </row>
    <row r="30" spans="1:31" s="2" customFormat="1" ht="25.35" customHeight="1">
      <c r="A30" s="37"/>
      <c r="B30" s="42"/>
      <c r="C30" s="37"/>
      <c r="D30" s="131" t="s">
        <v>40</v>
      </c>
      <c r="E30" s="37"/>
      <c r="F30" s="37"/>
      <c r="G30" s="37"/>
      <c r="H30" s="37"/>
      <c r="I30" s="119"/>
      <c r="J30" s="132">
        <f>ROUND(J94, 2)</f>
        <v>0</v>
      </c>
      <c r="K30" s="37"/>
      <c r="L30" s="120"/>
      <c r="S30" s="37"/>
      <c r="T30" s="37"/>
      <c r="U30" s="37"/>
      <c r="V30" s="37"/>
      <c r="W30" s="37"/>
      <c r="X30" s="37"/>
      <c r="Y30" s="37"/>
      <c r="Z30" s="37"/>
      <c r="AA30" s="37"/>
      <c r="AB30" s="37"/>
      <c r="AC30" s="37"/>
      <c r="AD30" s="37"/>
      <c r="AE30" s="37"/>
    </row>
    <row r="31" spans="1:31" s="2" customFormat="1" ht="6.95" customHeight="1">
      <c r="A31" s="37"/>
      <c r="B31" s="42"/>
      <c r="C31" s="37"/>
      <c r="D31" s="129"/>
      <c r="E31" s="129"/>
      <c r="F31" s="129"/>
      <c r="G31" s="129"/>
      <c r="H31" s="129"/>
      <c r="I31" s="130"/>
      <c r="J31" s="129"/>
      <c r="K31" s="129"/>
      <c r="L31" s="120"/>
      <c r="S31" s="37"/>
      <c r="T31" s="37"/>
      <c r="U31" s="37"/>
      <c r="V31" s="37"/>
      <c r="W31" s="37"/>
      <c r="X31" s="37"/>
      <c r="Y31" s="37"/>
      <c r="Z31" s="37"/>
      <c r="AA31" s="37"/>
      <c r="AB31" s="37"/>
      <c r="AC31" s="37"/>
      <c r="AD31" s="37"/>
      <c r="AE31" s="37"/>
    </row>
    <row r="32" spans="1:31" s="2" customFormat="1" ht="14.45" customHeight="1">
      <c r="A32" s="37"/>
      <c r="B32" s="42"/>
      <c r="C32" s="37"/>
      <c r="D32" s="37"/>
      <c r="E32" s="37"/>
      <c r="F32" s="133" t="s">
        <v>42</v>
      </c>
      <c r="G32" s="37"/>
      <c r="H32" s="37"/>
      <c r="I32" s="134" t="s">
        <v>41</v>
      </c>
      <c r="J32" s="133" t="s">
        <v>43</v>
      </c>
      <c r="K32" s="37"/>
      <c r="L32" s="120"/>
      <c r="S32" s="37"/>
      <c r="T32" s="37"/>
      <c r="U32" s="37"/>
      <c r="V32" s="37"/>
      <c r="W32" s="37"/>
      <c r="X32" s="37"/>
      <c r="Y32" s="37"/>
      <c r="Z32" s="37"/>
      <c r="AA32" s="37"/>
      <c r="AB32" s="37"/>
      <c r="AC32" s="37"/>
      <c r="AD32" s="37"/>
      <c r="AE32" s="37"/>
    </row>
    <row r="33" spans="1:31" s="2" customFormat="1" ht="14.45" customHeight="1">
      <c r="A33" s="37"/>
      <c r="B33" s="42"/>
      <c r="C33" s="37"/>
      <c r="D33" s="135" t="s">
        <v>44</v>
      </c>
      <c r="E33" s="118" t="s">
        <v>45</v>
      </c>
      <c r="F33" s="136">
        <f>ROUND((SUM(BE94:BE301)),  2)</f>
        <v>0</v>
      </c>
      <c r="G33" s="37"/>
      <c r="H33" s="37"/>
      <c r="I33" s="137">
        <v>0.21</v>
      </c>
      <c r="J33" s="136">
        <f>ROUND(((SUM(BE94:BE301))*I33),  2)</f>
        <v>0</v>
      </c>
      <c r="K33" s="37"/>
      <c r="L33" s="120"/>
      <c r="S33" s="37"/>
      <c r="T33" s="37"/>
      <c r="U33" s="37"/>
      <c r="V33" s="37"/>
      <c r="W33" s="37"/>
      <c r="X33" s="37"/>
      <c r="Y33" s="37"/>
      <c r="Z33" s="37"/>
      <c r="AA33" s="37"/>
      <c r="AB33" s="37"/>
      <c r="AC33" s="37"/>
      <c r="AD33" s="37"/>
      <c r="AE33" s="37"/>
    </row>
    <row r="34" spans="1:31" s="2" customFormat="1" ht="14.45" customHeight="1">
      <c r="A34" s="37"/>
      <c r="B34" s="42"/>
      <c r="C34" s="37"/>
      <c r="D34" s="37"/>
      <c r="E34" s="118" t="s">
        <v>46</v>
      </c>
      <c r="F34" s="136">
        <f>ROUND((SUM(BF94:BF301)),  2)</f>
        <v>0</v>
      </c>
      <c r="G34" s="37"/>
      <c r="H34" s="37"/>
      <c r="I34" s="137">
        <v>0.15</v>
      </c>
      <c r="J34" s="136">
        <f>ROUND(((SUM(BF94:BF301))*I34),  2)</f>
        <v>0</v>
      </c>
      <c r="K34" s="37"/>
      <c r="L34" s="120"/>
      <c r="S34" s="37"/>
      <c r="T34" s="37"/>
      <c r="U34" s="37"/>
      <c r="V34" s="37"/>
      <c r="W34" s="37"/>
      <c r="X34" s="37"/>
      <c r="Y34" s="37"/>
      <c r="Z34" s="37"/>
      <c r="AA34" s="37"/>
      <c r="AB34" s="37"/>
      <c r="AC34" s="37"/>
      <c r="AD34" s="37"/>
      <c r="AE34" s="37"/>
    </row>
    <row r="35" spans="1:31" s="2" customFormat="1" ht="14.45" hidden="1" customHeight="1">
      <c r="A35" s="37"/>
      <c r="B35" s="42"/>
      <c r="C35" s="37"/>
      <c r="D35" s="37"/>
      <c r="E35" s="118" t="s">
        <v>47</v>
      </c>
      <c r="F35" s="136">
        <f>ROUND((SUM(BG94:BG301)),  2)</f>
        <v>0</v>
      </c>
      <c r="G35" s="37"/>
      <c r="H35" s="37"/>
      <c r="I35" s="137">
        <v>0.21</v>
      </c>
      <c r="J35" s="136">
        <f>0</f>
        <v>0</v>
      </c>
      <c r="K35" s="37"/>
      <c r="L35" s="120"/>
      <c r="S35" s="37"/>
      <c r="T35" s="37"/>
      <c r="U35" s="37"/>
      <c r="V35" s="37"/>
      <c r="W35" s="37"/>
      <c r="X35" s="37"/>
      <c r="Y35" s="37"/>
      <c r="Z35" s="37"/>
      <c r="AA35" s="37"/>
      <c r="AB35" s="37"/>
      <c r="AC35" s="37"/>
      <c r="AD35" s="37"/>
      <c r="AE35" s="37"/>
    </row>
    <row r="36" spans="1:31" s="2" customFormat="1" ht="14.45" hidden="1" customHeight="1">
      <c r="A36" s="37"/>
      <c r="B36" s="42"/>
      <c r="C36" s="37"/>
      <c r="D36" s="37"/>
      <c r="E36" s="118" t="s">
        <v>48</v>
      </c>
      <c r="F36" s="136">
        <f>ROUND((SUM(BH94:BH301)),  2)</f>
        <v>0</v>
      </c>
      <c r="G36" s="37"/>
      <c r="H36" s="37"/>
      <c r="I36" s="137">
        <v>0.15</v>
      </c>
      <c r="J36" s="136">
        <f>0</f>
        <v>0</v>
      </c>
      <c r="K36" s="37"/>
      <c r="L36" s="120"/>
      <c r="S36" s="37"/>
      <c r="T36" s="37"/>
      <c r="U36" s="37"/>
      <c r="V36" s="37"/>
      <c r="W36" s="37"/>
      <c r="X36" s="37"/>
      <c r="Y36" s="37"/>
      <c r="Z36" s="37"/>
      <c r="AA36" s="37"/>
      <c r="AB36" s="37"/>
      <c r="AC36" s="37"/>
      <c r="AD36" s="37"/>
      <c r="AE36" s="37"/>
    </row>
    <row r="37" spans="1:31" s="2" customFormat="1" ht="14.45" hidden="1" customHeight="1">
      <c r="A37" s="37"/>
      <c r="B37" s="42"/>
      <c r="C37" s="37"/>
      <c r="D37" s="37"/>
      <c r="E37" s="118" t="s">
        <v>49</v>
      </c>
      <c r="F37" s="136">
        <f>ROUND((SUM(BI94:BI301)),  2)</f>
        <v>0</v>
      </c>
      <c r="G37" s="37"/>
      <c r="H37" s="37"/>
      <c r="I37" s="137">
        <v>0</v>
      </c>
      <c r="J37" s="136">
        <f>0</f>
        <v>0</v>
      </c>
      <c r="K37" s="37"/>
      <c r="L37" s="120"/>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8"/>
      <c r="D39" s="139" t="s">
        <v>50</v>
      </c>
      <c r="E39" s="140"/>
      <c r="F39" s="140"/>
      <c r="G39" s="141" t="s">
        <v>51</v>
      </c>
      <c r="H39" s="142" t="s">
        <v>52</v>
      </c>
      <c r="I39" s="143"/>
      <c r="J39" s="144">
        <f>SUM(J30:J37)</f>
        <v>0</v>
      </c>
      <c r="K39" s="145"/>
      <c r="L39" s="120"/>
      <c r="S39" s="37"/>
      <c r="T39" s="37"/>
      <c r="U39" s="37"/>
      <c r="V39" s="37"/>
      <c r="W39" s="37"/>
      <c r="X39" s="37"/>
      <c r="Y39" s="37"/>
      <c r="Z39" s="37"/>
      <c r="AA39" s="37"/>
      <c r="AB39" s="37"/>
      <c r="AC39" s="37"/>
      <c r="AD39" s="37"/>
      <c r="AE39" s="37"/>
    </row>
    <row r="40" spans="1:31" s="2" customFormat="1" ht="14.45" customHeight="1">
      <c r="A40" s="37"/>
      <c r="B40" s="146"/>
      <c r="C40" s="147"/>
      <c r="D40" s="147"/>
      <c r="E40" s="147"/>
      <c r="F40" s="147"/>
      <c r="G40" s="147"/>
      <c r="H40" s="147"/>
      <c r="I40" s="148"/>
      <c r="J40" s="147"/>
      <c r="K40" s="147"/>
      <c r="L40" s="120"/>
      <c r="S40" s="37"/>
      <c r="T40" s="37"/>
      <c r="U40" s="37"/>
      <c r="V40" s="37"/>
      <c r="W40" s="37"/>
      <c r="X40" s="37"/>
      <c r="Y40" s="37"/>
      <c r="Z40" s="37"/>
      <c r="AA40" s="37"/>
      <c r="AB40" s="37"/>
      <c r="AC40" s="37"/>
      <c r="AD40" s="37"/>
      <c r="AE40" s="37"/>
    </row>
    <row r="44" spans="1:31" s="2" customFormat="1" ht="6.95" customHeight="1">
      <c r="A44" s="37"/>
      <c r="B44" s="149"/>
      <c r="C44" s="150"/>
      <c r="D44" s="150"/>
      <c r="E44" s="150"/>
      <c r="F44" s="150"/>
      <c r="G44" s="150"/>
      <c r="H44" s="150"/>
      <c r="I44" s="151"/>
      <c r="J44" s="150"/>
      <c r="K44" s="150"/>
      <c r="L44" s="120"/>
      <c r="S44" s="37"/>
      <c r="T44" s="37"/>
      <c r="U44" s="37"/>
      <c r="V44" s="37"/>
      <c r="W44" s="37"/>
      <c r="X44" s="37"/>
      <c r="Y44" s="37"/>
      <c r="Z44" s="37"/>
      <c r="AA44" s="37"/>
      <c r="AB44" s="37"/>
      <c r="AC44" s="37"/>
      <c r="AD44" s="37"/>
      <c r="AE44" s="37"/>
    </row>
    <row r="45" spans="1:31" s="2" customFormat="1" ht="24.95" customHeight="1">
      <c r="A45" s="37"/>
      <c r="B45" s="38"/>
      <c r="C45" s="25" t="s">
        <v>102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11" t="str">
        <f>E7</f>
        <v>Vlaštovičky HASIČSKÁ ZBROJNICE</v>
      </c>
      <c r="F48" s="412"/>
      <c r="G48" s="412"/>
      <c r="H48" s="412"/>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100</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89" t="str">
        <f>E9</f>
        <v>SO 02 - Úprava přístřešku</v>
      </c>
      <c r="F50" s="410"/>
      <c r="G50" s="410"/>
      <c r="H50" s="410"/>
      <c r="I50" s="119"/>
      <c r="J50" s="39"/>
      <c r="K50" s="39"/>
      <c r="L50" s="120"/>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Opava Vlaštovičky</v>
      </c>
      <c r="G52" s="39"/>
      <c r="H52" s="39"/>
      <c r="I52" s="121" t="s">
        <v>24</v>
      </c>
      <c r="J52" s="63" t="str">
        <f>IF(J12="","",J12)</f>
        <v>15.4.2019</v>
      </c>
      <c r="K52" s="39"/>
      <c r="L52" s="120"/>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27.95" customHeight="1">
      <c r="A54" s="37"/>
      <c r="B54" s="38"/>
      <c r="C54" s="31" t="s">
        <v>28</v>
      </c>
      <c r="D54" s="39"/>
      <c r="E54" s="39"/>
      <c r="F54" s="29" t="str">
        <f>E15</f>
        <v>Statutární město opava</v>
      </c>
      <c r="G54" s="39"/>
      <c r="H54" s="39"/>
      <c r="I54" s="121" t="s">
        <v>34</v>
      </c>
      <c r="J54" s="35" t="str">
        <f>E21</f>
        <v>Ateliér EMMET s.r.o.</v>
      </c>
      <c r="K54" s="39"/>
      <c r="L54" s="120"/>
      <c r="S54" s="37"/>
      <c r="T54" s="37"/>
      <c r="U54" s="37"/>
      <c r="V54" s="37"/>
      <c r="W54" s="37"/>
      <c r="X54" s="37"/>
      <c r="Y54" s="37"/>
      <c r="Z54" s="37"/>
      <c r="AA54" s="37"/>
      <c r="AB54" s="37"/>
      <c r="AC54" s="37"/>
      <c r="AD54" s="37"/>
      <c r="AE54" s="37"/>
    </row>
    <row r="55" spans="1:47" s="2" customFormat="1" ht="27.95" customHeight="1">
      <c r="A55" s="37"/>
      <c r="B55" s="38"/>
      <c r="C55" s="31" t="s">
        <v>32</v>
      </c>
      <c r="D55" s="39"/>
      <c r="E55" s="39"/>
      <c r="F55" s="29" t="str">
        <f>IF(E18="","",E18)</f>
        <v>Vyplň údaj</v>
      </c>
      <c r="G55" s="39"/>
      <c r="H55" s="39"/>
      <c r="I55" s="121" t="s">
        <v>37</v>
      </c>
      <c r="J55" s="35" t="str">
        <f>E24</f>
        <v>Ateliér EMMET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2" t="s">
        <v>103</v>
      </c>
      <c r="D57" s="153"/>
      <c r="E57" s="153"/>
      <c r="F57" s="153"/>
      <c r="G57" s="153"/>
      <c r="H57" s="153"/>
      <c r="I57" s="154"/>
      <c r="J57" s="155" t="s">
        <v>104</v>
      </c>
      <c r="K57" s="153"/>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9" customHeight="1">
      <c r="A59" s="37"/>
      <c r="B59" s="38"/>
      <c r="C59" s="156" t="s">
        <v>72</v>
      </c>
      <c r="D59" s="39"/>
      <c r="E59" s="39"/>
      <c r="F59" s="39"/>
      <c r="G59" s="39"/>
      <c r="H59" s="39"/>
      <c r="I59" s="119"/>
      <c r="J59" s="81">
        <f>J94</f>
        <v>0</v>
      </c>
      <c r="K59" s="39"/>
      <c r="L59" s="120"/>
      <c r="S59" s="37"/>
      <c r="T59" s="37"/>
      <c r="U59" s="37"/>
      <c r="V59" s="37"/>
      <c r="W59" s="37"/>
      <c r="X59" s="37"/>
      <c r="Y59" s="37"/>
      <c r="Z59" s="37"/>
      <c r="AA59" s="37"/>
      <c r="AB59" s="37"/>
      <c r="AC59" s="37"/>
      <c r="AD59" s="37"/>
      <c r="AE59" s="37"/>
      <c r="AU59" s="19" t="s">
        <v>105</v>
      </c>
    </row>
    <row r="60" spans="1:47" s="9" customFormat="1" ht="24.95" customHeight="1">
      <c r="B60" s="157"/>
      <c r="C60" s="158"/>
      <c r="D60" s="159" t="s">
        <v>106</v>
      </c>
      <c r="E60" s="160"/>
      <c r="F60" s="160"/>
      <c r="G60" s="160"/>
      <c r="H60" s="160"/>
      <c r="I60" s="161"/>
      <c r="J60" s="162">
        <f>J95</f>
        <v>0</v>
      </c>
      <c r="K60" s="158"/>
      <c r="L60" s="163"/>
    </row>
    <row r="61" spans="1:47" s="10" customFormat="1" ht="19.899999999999999" customHeight="1">
      <c r="B61" s="164"/>
      <c r="C61" s="101"/>
      <c r="D61" s="165" t="s">
        <v>107</v>
      </c>
      <c r="E61" s="166"/>
      <c r="F61" s="166"/>
      <c r="G61" s="166"/>
      <c r="H61" s="166"/>
      <c r="I61" s="167"/>
      <c r="J61" s="168">
        <f>J96</f>
        <v>0</v>
      </c>
      <c r="K61" s="101"/>
      <c r="L61" s="169"/>
    </row>
    <row r="62" spans="1:47" s="10" customFormat="1" ht="19.899999999999999" customHeight="1">
      <c r="B62" s="164"/>
      <c r="C62" s="101"/>
      <c r="D62" s="165" t="s">
        <v>108</v>
      </c>
      <c r="E62" s="166"/>
      <c r="F62" s="166"/>
      <c r="G62" s="166"/>
      <c r="H62" s="166"/>
      <c r="I62" s="167"/>
      <c r="J62" s="168">
        <f>J101</f>
        <v>0</v>
      </c>
      <c r="K62" s="101"/>
      <c r="L62" s="169"/>
    </row>
    <row r="63" spans="1:47" s="10" customFormat="1" ht="19.899999999999999" customHeight="1">
      <c r="B63" s="164"/>
      <c r="C63" s="101"/>
      <c r="D63" s="165" t="s">
        <v>2607</v>
      </c>
      <c r="E63" s="166"/>
      <c r="F63" s="166"/>
      <c r="G63" s="166"/>
      <c r="H63" s="166"/>
      <c r="I63" s="167"/>
      <c r="J63" s="168">
        <f>J117</f>
        <v>0</v>
      </c>
      <c r="K63" s="101"/>
      <c r="L63" s="169"/>
    </row>
    <row r="64" spans="1:47" s="10" customFormat="1" ht="19.899999999999999" customHeight="1">
      <c r="B64" s="164"/>
      <c r="C64" s="101"/>
      <c r="D64" s="165" t="s">
        <v>115</v>
      </c>
      <c r="E64" s="166"/>
      <c r="F64" s="166"/>
      <c r="G64" s="166"/>
      <c r="H64" s="166"/>
      <c r="I64" s="167"/>
      <c r="J64" s="168">
        <f>J124</f>
        <v>0</v>
      </c>
      <c r="K64" s="101"/>
      <c r="L64" s="169"/>
    </row>
    <row r="65" spans="1:31" s="10" customFormat="1" ht="19.899999999999999" customHeight="1">
      <c r="B65" s="164"/>
      <c r="C65" s="101"/>
      <c r="D65" s="165" t="s">
        <v>117</v>
      </c>
      <c r="E65" s="166"/>
      <c r="F65" s="166"/>
      <c r="G65" s="166"/>
      <c r="H65" s="166"/>
      <c r="I65" s="167"/>
      <c r="J65" s="168">
        <f>J127</f>
        <v>0</v>
      </c>
      <c r="K65" s="101"/>
      <c r="L65" s="169"/>
    </row>
    <row r="66" spans="1:31" s="10" customFormat="1" ht="19.899999999999999" customHeight="1">
      <c r="B66" s="164"/>
      <c r="C66" s="101"/>
      <c r="D66" s="165" t="s">
        <v>118</v>
      </c>
      <c r="E66" s="166"/>
      <c r="F66" s="166"/>
      <c r="G66" s="166"/>
      <c r="H66" s="166"/>
      <c r="I66" s="167"/>
      <c r="J66" s="168">
        <f>J133</f>
        <v>0</v>
      </c>
      <c r="K66" s="101"/>
      <c r="L66" s="169"/>
    </row>
    <row r="67" spans="1:31" s="9" customFormat="1" ht="24.95" customHeight="1">
      <c r="B67" s="157"/>
      <c r="C67" s="158"/>
      <c r="D67" s="159" t="s">
        <v>119</v>
      </c>
      <c r="E67" s="160"/>
      <c r="F67" s="160"/>
      <c r="G67" s="160"/>
      <c r="H67" s="160"/>
      <c r="I67" s="161"/>
      <c r="J67" s="162">
        <f>J135</f>
        <v>0</v>
      </c>
      <c r="K67" s="158"/>
      <c r="L67" s="163"/>
    </row>
    <row r="68" spans="1:31" s="10" customFormat="1" ht="19.899999999999999" customHeight="1">
      <c r="B68" s="164"/>
      <c r="C68" s="101"/>
      <c r="D68" s="165" t="s">
        <v>122</v>
      </c>
      <c r="E68" s="166"/>
      <c r="F68" s="166"/>
      <c r="G68" s="166"/>
      <c r="H68" s="166"/>
      <c r="I68" s="167"/>
      <c r="J68" s="168">
        <f>J136</f>
        <v>0</v>
      </c>
      <c r="K68" s="101"/>
      <c r="L68" s="169"/>
    </row>
    <row r="69" spans="1:31" s="10" customFormat="1" ht="19.899999999999999" customHeight="1">
      <c r="B69" s="164"/>
      <c r="C69" s="101"/>
      <c r="D69" s="165" t="s">
        <v>2766</v>
      </c>
      <c r="E69" s="166"/>
      <c r="F69" s="166"/>
      <c r="G69" s="166"/>
      <c r="H69" s="166"/>
      <c r="I69" s="167"/>
      <c r="J69" s="168">
        <f>J139</f>
        <v>0</v>
      </c>
      <c r="K69" s="101"/>
      <c r="L69" s="169"/>
    </row>
    <row r="70" spans="1:31" s="10" customFormat="1" ht="19.899999999999999" customHeight="1">
      <c r="B70" s="164"/>
      <c r="C70" s="101"/>
      <c r="D70" s="165" t="s">
        <v>127</v>
      </c>
      <c r="E70" s="166"/>
      <c r="F70" s="166"/>
      <c r="G70" s="166"/>
      <c r="H70" s="166"/>
      <c r="I70" s="167"/>
      <c r="J70" s="168">
        <f>J144</f>
        <v>0</v>
      </c>
      <c r="K70" s="101"/>
      <c r="L70" s="169"/>
    </row>
    <row r="71" spans="1:31" s="10" customFormat="1" ht="19.899999999999999" customHeight="1">
      <c r="B71" s="164"/>
      <c r="C71" s="101"/>
      <c r="D71" s="165" t="s">
        <v>128</v>
      </c>
      <c r="E71" s="166"/>
      <c r="F71" s="166"/>
      <c r="G71" s="166"/>
      <c r="H71" s="166"/>
      <c r="I71" s="167"/>
      <c r="J71" s="168">
        <f>J176</f>
        <v>0</v>
      </c>
      <c r="K71" s="101"/>
      <c r="L71" s="169"/>
    </row>
    <row r="72" spans="1:31" s="10" customFormat="1" ht="19.899999999999999" customHeight="1">
      <c r="B72" s="164"/>
      <c r="C72" s="101"/>
      <c r="D72" s="165" t="s">
        <v>129</v>
      </c>
      <c r="E72" s="166"/>
      <c r="F72" s="166"/>
      <c r="G72" s="166"/>
      <c r="H72" s="166"/>
      <c r="I72" s="167"/>
      <c r="J72" s="168">
        <f>J210</f>
        <v>0</v>
      </c>
      <c r="K72" s="101"/>
      <c r="L72" s="169"/>
    </row>
    <row r="73" spans="1:31" s="10" customFormat="1" ht="19.899999999999999" customHeight="1">
      <c r="B73" s="164"/>
      <c r="C73" s="101"/>
      <c r="D73" s="165" t="s">
        <v>133</v>
      </c>
      <c r="E73" s="166"/>
      <c r="F73" s="166"/>
      <c r="G73" s="166"/>
      <c r="H73" s="166"/>
      <c r="I73" s="167"/>
      <c r="J73" s="168">
        <f>J223</f>
        <v>0</v>
      </c>
      <c r="K73" s="101"/>
      <c r="L73" s="169"/>
    </row>
    <row r="74" spans="1:31" s="10" customFormat="1" ht="19.899999999999999" customHeight="1">
      <c r="B74" s="164"/>
      <c r="C74" s="101"/>
      <c r="D74" s="165" t="s">
        <v>125</v>
      </c>
      <c r="E74" s="166"/>
      <c r="F74" s="166"/>
      <c r="G74" s="166"/>
      <c r="H74" s="166"/>
      <c r="I74" s="167"/>
      <c r="J74" s="168">
        <f>J273</f>
        <v>0</v>
      </c>
      <c r="K74" s="101"/>
      <c r="L74" s="169"/>
    </row>
    <row r="75" spans="1:31" s="2" customFormat="1" ht="21.75" customHeight="1">
      <c r="A75" s="37"/>
      <c r="B75" s="38"/>
      <c r="C75" s="39"/>
      <c r="D75" s="39"/>
      <c r="E75" s="39"/>
      <c r="F75" s="39"/>
      <c r="G75" s="39"/>
      <c r="H75" s="39"/>
      <c r="I75" s="119"/>
      <c r="J75" s="39"/>
      <c r="K75" s="39"/>
      <c r="L75" s="120"/>
      <c r="S75" s="37"/>
      <c r="T75" s="37"/>
      <c r="U75" s="37"/>
      <c r="V75" s="37"/>
      <c r="W75" s="37"/>
      <c r="X75" s="37"/>
      <c r="Y75" s="37"/>
      <c r="Z75" s="37"/>
      <c r="AA75" s="37"/>
      <c r="AB75" s="37"/>
      <c r="AC75" s="37"/>
      <c r="AD75" s="37"/>
      <c r="AE75" s="37"/>
    </row>
    <row r="76" spans="1:31" s="2" customFormat="1" ht="6.95" customHeight="1">
      <c r="A76" s="37"/>
      <c r="B76" s="51"/>
      <c r="C76" s="52"/>
      <c r="D76" s="52"/>
      <c r="E76" s="52"/>
      <c r="F76" s="52"/>
      <c r="G76" s="52"/>
      <c r="H76" s="52"/>
      <c r="I76" s="148"/>
      <c r="J76" s="52"/>
      <c r="K76" s="52"/>
      <c r="L76" s="120"/>
      <c r="S76" s="37"/>
      <c r="T76" s="37"/>
      <c r="U76" s="37"/>
      <c r="V76" s="37"/>
      <c r="W76" s="37"/>
      <c r="X76" s="37"/>
      <c r="Y76" s="37"/>
      <c r="Z76" s="37"/>
      <c r="AA76" s="37"/>
      <c r="AB76" s="37"/>
      <c r="AC76" s="37"/>
      <c r="AD76" s="37"/>
      <c r="AE76" s="37"/>
    </row>
    <row r="80" spans="1:31" s="2" customFormat="1" ht="6.95" customHeight="1">
      <c r="A80" s="37"/>
      <c r="B80" s="53"/>
      <c r="C80" s="54"/>
      <c r="D80" s="54"/>
      <c r="E80" s="54"/>
      <c r="F80" s="54"/>
      <c r="G80" s="54"/>
      <c r="H80" s="54"/>
      <c r="I80" s="151"/>
      <c r="J80" s="54"/>
      <c r="K80" s="54"/>
      <c r="L80" s="120"/>
      <c r="S80" s="37"/>
      <c r="T80" s="37"/>
      <c r="U80" s="37"/>
      <c r="V80" s="37"/>
      <c r="W80" s="37"/>
      <c r="X80" s="37"/>
      <c r="Y80" s="37"/>
      <c r="Z80" s="37"/>
      <c r="AA80" s="37"/>
      <c r="AB80" s="37"/>
      <c r="AC80" s="37"/>
      <c r="AD80" s="37"/>
      <c r="AE80" s="37"/>
    </row>
    <row r="81" spans="1:63" s="2" customFormat="1" ht="24.95" customHeight="1">
      <c r="A81" s="37"/>
      <c r="B81" s="38"/>
      <c r="C81" s="25" t="s">
        <v>137</v>
      </c>
      <c r="D81" s="39"/>
      <c r="E81" s="39"/>
      <c r="F81" s="39"/>
      <c r="G81" s="39"/>
      <c r="H81" s="39"/>
      <c r="I81" s="119"/>
      <c r="J81" s="39"/>
      <c r="K81" s="39"/>
      <c r="L81" s="120"/>
      <c r="S81" s="37"/>
      <c r="T81" s="37"/>
      <c r="U81" s="37"/>
      <c r="V81" s="37"/>
      <c r="W81" s="37"/>
      <c r="X81" s="37"/>
      <c r="Y81" s="37"/>
      <c r="Z81" s="37"/>
      <c r="AA81" s="37"/>
      <c r="AB81" s="37"/>
      <c r="AC81" s="37"/>
      <c r="AD81" s="37"/>
      <c r="AE81" s="37"/>
    </row>
    <row r="82" spans="1:63" s="2" customFormat="1" ht="6.95" customHeight="1">
      <c r="A82" s="37"/>
      <c r="B82" s="38"/>
      <c r="C82" s="39"/>
      <c r="D82" s="39"/>
      <c r="E82" s="39"/>
      <c r="F82" s="39"/>
      <c r="G82" s="39"/>
      <c r="H82" s="39"/>
      <c r="I82" s="119"/>
      <c r="J82" s="39"/>
      <c r="K82" s="39"/>
      <c r="L82" s="120"/>
      <c r="S82" s="37"/>
      <c r="T82" s="37"/>
      <c r="U82" s="37"/>
      <c r="V82" s="37"/>
      <c r="W82" s="37"/>
      <c r="X82" s="37"/>
      <c r="Y82" s="37"/>
      <c r="Z82" s="37"/>
      <c r="AA82" s="37"/>
      <c r="AB82" s="37"/>
      <c r="AC82" s="37"/>
      <c r="AD82" s="37"/>
      <c r="AE82" s="37"/>
    </row>
    <row r="83" spans="1:63" s="2" customFormat="1" ht="12" customHeight="1">
      <c r="A83" s="37"/>
      <c r="B83" s="38"/>
      <c r="C83" s="31" t="s">
        <v>16</v>
      </c>
      <c r="D83" s="39"/>
      <c r="E83" s="39"/>
      <c r="F83" s="39"/>
      <c r="G83" s="39"/>
      <c r="H83" s="39"/>
      <c r="I83" s="119"/>
      <c r="J83" s="39"/>
      <c r="K83" s="39"/>
      <c r="L83" s="120"/>
      <c r="S83" s="37"/>
      <c r="T83" s="37"/>
      <c r="U83" s="37"/>
      <c r="V83" s="37"/>
      <c r="W83" s="37"/>
      <c r="X83" s="37"/>
      <c r="Y83" s="37"/>
      <c r="Z83" s="37"/>
      <c r="AA83" s="37"/>
      <c r="AB83" s="37"/>
      <c r="AC83" s="37"/>
      <c r="AD83" s="37"/>
      <c r="AE83" s="37"/>
    </row>
    <row r="84" spans="1:63" s="2" customFormat="1" ht="16.5" customHeight="1">
      <c r="A84" s="37"/>
      <c r="B84" s="38"/>
      <c r="C84" s="39"/>
      <c r="D84" s="39"/>
      <c r="E84" s="411" t="str">
        <f>E7</f>
        <v>Vlaštovičky HASIČSKÁ ZBROJNICE</v>
      </c>
      <c r="F84" s="412"/>
      <c r="G84" s="412"/>
      <c r="H84" s="412"/>
      <c r="I84" s="119"/>
      <c r="J84" s="39"/>
      <c r="K84" s="39"/>
      <c r="L84" s="120"/>
      <c r="S84" s="37"/>
      <c r="T84" s="37"/>
      <c r="U84" s="37"/>
      <c r="V84" s="37"/>
      <c r="W84" s="37"/>
      <c r="X84" s="37"/>
      <c r="Y84" s="37"/>
      <c r="Z84" s="37"/>
      <c r="AA84" s="37"/>
      <c r="AB84" s="37"/>
      <c r="AC84" s="37"/>
      <c r="AD84" s="37"/>
      <c r="AE84" s="37"/>
    </row>
    <row r="85" spans="1:63" s="2" customFormat="1" ht="12" customHeight="1">
      <c r="A85" s="37"/>
      <c r="B85" s="38"/>
      <c r="C85" s="31" t="s">
        <v>100</v>
      </c>
      <c r="D85" s="39"/>
      <c r="E85" s="39"/>
      <c r="F85" s="39"/>
      <c r="G85" s="39"/>
      <c r="H85" s="39"/>
      <c r="I85" s="119"/>
      <c r="J85" s="39"/>
      <c r="K85" s="39"/>
      <c r="L85" s="120"/>
      <c r="S85" s="37"/>
      <c r="T85" s="37"/>
      <c r="U85" s="37"/>
      <c r="V85" s="37"/>
      <c r="W85" s="37"/>
      <c r="X85" s="37"/>
      <c r="Y85" s="37"/>
      <c r="Z85" s="37"/>
      <c r="AA85" s="37"/>
      <c r="AB85" s="37"/>
      <c r="AC85" s="37"/>
      <c r="AD85" s="37"/>
      <c r="AE85" s="37"/>
    </row>
    <row r="86" spans="1:63" s="2" customFormat="1" ht="16.5" customHeight="1">
      <c r="A86" s="37"/>
      <c r="B86" s="38"/>
      <c r="C86" s="39"/>
      <c r="D86" s="39"/>
      <c r="E86" s="389" t="str">
        <f>E9</f>
        <v>SO 02 - Úprava přístřešku</v>
      </c>
      <c r="F86" s="410"/>
      <c r="G86" s="410"/>
      <c r="H86" s="410"/>
      <c r="I86" s="119"/>
      <c r="J86" s="39"/>
      <c r="K86" s="39"/>
      <c r="L86" s="120"/>
      <c r="S86" s="37"/>
      <c r="T86" s="37"/>
      <c r="U86" s="37"/>
      <c r="V86" s="37"/>
      <c r="W86" s="37"/>
      <c r="X86" s="37"/>
      <c r="Y86" s="37"/>
      <c r="Z86" s="37"/>
      <c r="AA86" s="37"/>
      <c r="AB86" s="37"/>
      <c r="AC86" s="37"/>
      <c r="AD86" s="37"/>
      <c r="AE86" s="37"/>
    </row>
    <row r="87" spans="1:63" s="2" customFormat="1" ht="6.95" customHeight="1">
      <c r="A87" s="37"/>
      <c r="B87" s="38"/>
      <c r="C87" s="39"/>
      <c r="D87" s="39"/>
      <c r="E87" s="39"/>
      <c r="F87" s="39"/>
      <c r="G87" s="39"/>
      <c r="H87" s="39"/>
      <c r="I87" s="119"/>
      <c r="J87" s="39"/>
      <c r="K87" s="39"/>
      <c r="L87" s="120"/>
      <c r="S87" s="37"/>
      <c r="T87" s="37"/>
      <c r="U87" s="37"/>
      <c r="V87" s="37"/>
      <c r="W87" s="37"/>
      <c r="X87" s="37"/>
      <c r="Y87" s="37"/>
      <c r="Z87" s="37"/>
      <c r="AA87" s="37"/>
      <c r="AB87" s="37"/>
      <c r="AC87" s="37"/>
      <c r="AD87" s="37"/>
      <c r="AE87" s="37"/>
    </row>
    <row r="88" spans="1:63" s="2" customFormat="1" ht="12" customHeight="1">
      <c r="A88" s="37"/>
      <c r="B88" s="38"/>
      <c r="C88" s="31" t="s">
        <v>22</v>
      </c>
      <c r="D88" s="39"/>
      <c r="E88" s="39"/>
      <c r="F88" s="29" t="str">
        <f>F12</f>
        <v>Opava Vlaštovičky</v>
      </c>
      <c r="G88" s="39"/>
      <c r="H88" s="39"/>
      <c r="I88" s="121" t="s">
        <v>24</v>
      </c>
      <c r="J88" s="63" t="str">
        <f>IF(J12="","",J12)</f>
        <v>15.4.2019</v>
      </c>
      <c r="K88" s="39"/>
      <c r="L88" s="120"/>
      <c r="S88" s="37"/>
      <c r="T88" s="37"/>
      <c r="U88" s="37"/>
      <c r="V88" s="37"/>
      <c r="W88" s="37"/>
      <c r="X88" s="37"/>
      <c r="Y88" s="37"/>
      <c r="Z88" s="37"/>
      <c r="AA88" s="37"/>
      <c r="AB88" s="37"/>
      <c r="AC88" s="37"/>
      <c r="AD88" s="37"/>
      <c r="AE88" s="37"/>
    </row>
    <row r="89" spans="1:63" s="2" customFormat="1" ht="6.95" customHeight="1">
      <c r="A89" s="37"/>
      <c r="B89" s="38"/>
      <c r="C89" s="39"/>
      <c r="D89" s="39"/>
      <c r="E89" s="39"/>
      <c r="F89" s="39"/>
      <c r="G89" s="39"/>
      <c r="H89" s="39"/>
      <c r="I89" s="119"/>
      <c r="J89" s="39"/>
      <c r="K89" s="39"/>
      <c r="L89" s="120"/>
      <c r="S89" s="37"/>
      <c r="T89" s="37"/>
      <c r="U89" s="37"/>
      <c r="V89" s="37"/>
      <c r="W89" s="37"/>
      <c r="X89" s="37"/>
      <c r="Y89" s="37"/>
      <c r="Z89" s="37"/>
      <c r="AA89" s="37"/>
      <c r="AB89" s="37"/>
      <c r="AC89" s="37"/>
      <c r="AD89" s="37"/>
      <c r="AE89" s="37"/>
    </row>
    <row r="90" spans="1:63" s="2" customFormat="1" ht="27.95" customHeight="1">
      <c r="A90" s="37"/>
      <c r="B90" s="38"/>
      <c r="C90" s="31" t="s">
        <v>28</v>
      </c>
      <c r="D90" s="39"/>
      <c r="E90" s="39"/>
      <c r="F90" s="29" t="str">
        <f>E15</f>
        <v>Statutární město opava</v>
      </c>
      <c r="G90" s="39"/>
      <c r="H90" s="39"/>
      <c r="I90" s="121" t="s">
        <v>34</v>
      </c>
      <c r="J90" s="35" t="str">
        <f>E21</f>
        <v>Ateliér EMMET s.r.o.</v>
      </c>
      <c r="K90" s="39"/>
      <c r="L90" s="120"/>
      <c r="S90" s="37"/>
      <c r="T90" s="37"/>
      <c r="U90" s="37"/>
      <c r="V90" s="37"/>
      <c r="W90" s="37"/>
      <c r="X90" s="37"/>
      <c r="Y90" s="37"/>
      <c r="Z90" s="37"/>
      <c r="AA90" s="37"/>
      <c r="AB90" s="37"/>
      <c r="AC90" s="37"/>
      <c r="AD90" s="37"/>
      <c r="AE90" s="37"/>
    </row>
    <row r="91" spans="1:63" s="2" customFormat="1" ht="27.95" customHeight="1">
      <c r="A91" s="37"/>
      <c r="B91" s="38"/>
      <c r="C91" s="31" t="s">
        <v>32</v>
      </c>
      <c r="D91" s="39"/>
      <c r="E91" s="39"/>
      <c r="F91" s="29" t="str">
        <f>IF(E18="","",E18)</f>
        <v>Vyplň údaj</v>
      </c>
      <c r="G91" s="39"/>
      <c r="H91" s="39"/>
      <c r="I91" s="121" t="s">
        <v>37</v>
      </c>
      <c r="J91" s="35" t="str">
        <f>E24</f>
        <v>Ateliér EMMET s.r.o.</v>
      </c>
      <c r="K91" s="39"/>
      <c r="L91" s="120"/>
      <c r="S91" s="37"/>
      <c r="T91" s="37"/>
      <c r="U91" s="37"/>
      <c r="V91" s="37"/>
      <c r="W91" s="37"/>
      <c r="X91" s="37"/>
      <c r="Y91" s="37"/>
      <c r="Z91" s="37"/>
      <c r="AA91" s="37"/>
      <c r="AB91" s="37"/>
      <c r="AC91" s="37"/>
      <c r="AD91" s="37"/>
      <c r="AE91" s="37"/>
    </row>
    <row r="92" spans="1:63" s="2" customFormat="1" ht="10.35" customHeight="1">
      <c r="A92" s="37"/>
      <c r="B92" s="38"/>
      <c r="C92" s="39"/>
      <c r="D92" s="39"/>
      <c r="E92" s="39"/>
      <c r="F92" s="39"/>
      <c r="G92" s="39"/>
      <c r="H92" s="39"/>
      <c r="I92" s="119"/>
      <c r="J92" s="39"/>
      <c r="K92" s="39"/>
      <c r="L92" s="120"/>
      <c r="S92" s="37"/>
      <c r="T92" s="37"/>
      <c r="U92" s="37"/>
      <c r="V92" s="37"/>
      <c r="W92" s="37"/>
      <c r="X92" s="37"/>
      <c r="Y92" s="37"/>
      <c r="Z92" s="37"/>
      <c r="AA92" s="37"/>
      <c r="AB92" s="37"/>
      <c r="AC92" s="37"/>
      <c r="AD92" s="37"/>
      <c r="AE92" s="37"/>
    </row>
    <row r="93" spans="1:63" s="11" customFormat="1" ht="29.25" customHeight="1">
      <c r="A93" s="170"/>
      <c r="B93" s="171"/>
      <c r="C93" s="172" t="s">
        <v>138</v>
      </c>
      <c r="D93" s="173" t="s">
        <v>59</v>
      </c>
      <c r="E93" s="173" t="s">
        <v>55</v>
      </c>
      <c r="F93" s="173" t="s">
        <v>56</v>
      </c>
      <c r="G93" s="173" t="s">
        <v>139</v>
      </c>
      <c r="H93" s="173" t="s">
        <v>140</v>
      </c>
      <c r="I93" s="174" t="s">
        <v>141</v>
      </c>
      <c r="J93" s="173" t="s">
        <v>104</v>
      </c>
      <c r="K93" s="175" t="s">
        <v>142</v>
      </c>
      <c r="L93" s="176"/>
      <c r="M93" s="72" t="s">
        <v>21</v>
      </c>
      <c r="N93" s="73" t="s">
        <v>44</v>
      </c>
      <c r="O93" s="73" t="s">
        <v>143</v>
      </c>
      <c r="P93" s="73" t="s">
        <v>144</v>
      </c>
      <c r="Q93" s="73" t="s">
        <v>145</v>
      </c>
      <c r="R93" s="73" t="s">
        <v>146</v>
      </c>
      <c r="S93" s="73" t="s">
        <v>147</v>
      </c>
      <c r="T93" s="74" t="s">
        <v>148</v>
      </c>
      <c r="U93" s="170"/>
      <c r="V93" s="170"/>
      <c r="W93" s="170"/>
      <c r="X93" s="170"/>
      <c r="Y93" s="170"/>
      <c r="Z93" s="170"/>
      <c r="AA93" s="170"/>
      <c r="AB93" s="170"/>
      <c r="AC93" s="170"/>
      <c r="AD93" s="170"/>
      <c r="AE93" s="170"/>
    </row>
    <row r="94" spans="1:63" s="2" customFormat="1" ht="22.9" customHeight="1">
      <c r="A94" s="37"/>
      <c r="B94" s="38"/>
      <c r="C94" s="79" t="s">
        <v>149</v>
      </c>
      <c r="D94" s="39"/>
      <c r="E94" s="39"/>
      <c r="F94" s="39"/>
      <c r="G94" s="39"/>
      <c r="H94" s="39"/>
      <c r="I94" s="119"/>
      <c r="J94" s="177">
        <f>BK94</f>
        <v>0</v>
      </c>
      <c r="K94" s="39"/>
      <c r="L94" s="42"/>
      <c r="M94" s="75"/>
      <c r="N94" s="178"/>
      <c r="O94" s="76"/>
      <c r="P94" s="179">
        <f>P95+P135</f>
        <v>0</v>
      </c>
      <c r="Q94" s="76"/>
      <c r="R94" s="179">
        <f>R95+R135</f>
        <v>10.369049970000001</v>
      </c>
      <c r="S94" s="76"/>
      <c r="T94" s="180">
        <f>T95+T135</f>
        <v>1.6925005599999998</v>
      </c>
      <c r="U94" s="37"/>
      <c r="V94" s="37"/>
      <c r="W94" s="37"/>
      <c r="X94" s="37"/>
      <c r="Y94" s="37"/>
      <c r="Z94" s="37"/>
      <c r="AA94" s="37"/>
      <c r="AB94" s="37"/>
      <c r="AC94" s="37"/>
      <c r="AD94" s="37"/>
      <c r="AE94" s="37"/>
      <c r="AT94" s="19" t="s">
        <v>73</v>
      </c>
      <c r="AU94" s="19" t="s">
        <v>105</v>
      </c>
      <c r="BK94" s="181">
        <f>BK95+BK135</f>
        <v>0</v>
      </c>
    </row>
    <row r="95" spans="1:63" s="12" customFormat="1" ht="25.9" customHeight="1">
      <c r="B95" s="182"/>
      <c r="C95" s="183"/>
      <c r="D95" s="184" t="s">
        <v>73</v>
      </c>
      <c r="E95" s="185" t="s">
        <v>150</v>
      </c>
      <c r="F95" s="185" t="s">
        <v>151</v>
      </c>
      <c r="G95" s="183"/>
      <c r="H95" s="183"/>
      <c r="I95" s="186"/>
      <c r="J95" s="187">
        <f>BK95</f>
        <v>0</v>
      </c>
      <c r="K95" s="183"/>
      <c r="L95" s="188"/>
      <c r="M95" s="189"/>
      <c r="N95" s="190"/>
      <c r="O95" s="190"/>
      <c r="P95" s="191">
        <f>P96+P101+P117+P124+P127+P133</f>
        <v>0</v>
      </c>
      <c r="Q95" s="190"/>
      <c r="R95" s="191">
        <f>R96+R101+R117+R124+R127+R133</f>
        <v>8.87609621</v>
      </c>
      <c r="S95" s="190"/>
      <c r="T95" s="192">
        <f>T96+T101+T117+T124+T127+T133</f>
        <v>0</v>
      </c>
      <c r="AR95" s="193" t="s">
        <v>81</v>
      </c>
      <c r="AT95" s="194" t="s">
        <v>73</v>
      </c>
      <c r="AU95" s="194" t="s">
        <v>74</v>
      </c>
      <c r="AY95" s="193" t="s">
        <v>152</v>
      </c>
      <c r="BK95" s="195">
        <f>BK96+BK101+BK117+BK124+BK127+BK133</f>
        <v>0</v>
      </c>
    </row>
    <row r="96" spans="1:63" s="12" customFormat="1" ht="22.9" customHeight="1">
      <c r="B96" s="182"/>
      <c r="C96" s="183"/>
      <c r="D96" s="184" t="s">
        <v>73</v>
      </c>
      <c r="E96" s="196" t="s">
        <v>81</v>
      </c>
      <c r="F96" s="196" t="s">
        <v>153</v>
      </c>
      <c r="G96" s="183"/>
      <c r="H96" s="183"/>
      <c r="I96" s="186"/>
      <c r="J96" s="197">
        <f>BK96</f>
        <v>0</v>
      </c>
      <c r="K96" s="183"/>
      <c r="L96" s="188"/>
      <c r="M96" s="189"/>
      <c r="N96" s="190"/>
      <c r="O96" s="190"/>
      <c r="P96" s="191">
        <f>SUM(P97:P100)</f>
        <v>0</v>
      </c>
      <c r="Q96" s="190"/>
      <c r="R96" s="191">
        <f>SUM(R97:R100)</f>
        <v>0</v>
      </c>
      <c r="S96" s="190"/>
      <c r="T96" s="192">
        <f>SUM(T97:T100)</f>
        <v>0</v>
      </c>
      <c r="AR96" s="193" t="s">
        <v>81</v>
      </c>
      <c r="AT96" s="194" t="s">
        <v>73</v>
      </c>
      <c r="AU96" s="194" t="s">
        <v>81</v>
      </c>
      <c r="AY96" s="193" t="s">
        <v>152</v>
      </c>
      <c r="BK96" s="195">
        <f>SUM(BK97:BK100)</f>
        <v>0</v>
      </c>
    </row>
    <row r="97" spans="1:65" s="2" customFormat="1" ht="36" customHeight="1">
      <c r="A97" s="37"/>
      <c r="B97" s="38"/>
      <c r="C97" s="198" t="s">
        <v>81</v>
      </c>
      <c r="D97" s="198" t="s">
        <v>154</v>
      </c>
      <c r="E97" s="199" t="s">
        <v>2767</v>
      </c>
      <c r="F97" s="200" t="s">
        <v>2768</v>
      </c>
      <c r="G97" s="201" t="s">
        <v>157</v>
      </c>
      <c r="H97" s="202">
        <v>2.9830000000000001</v>
      </c>
      <c r="I97" s="203"/>
      <c r="J97" s="204">
        <f>ROUND(I97*H97,2)</f>
        <v>0</v>
      </c>
      <c r="K97" s="200" t="s">
        <v>158</v>
      </c>
      <c r="L97" s="42"/>
      <c r="M97" s="205" t="s">
        <v>21</v>
      </c>
      <c r="N97" s="206" t="s">
        <v>45</v>
      </c>
      <c r="O97" s="68"/>
      <c r="P97" s="207">
        <f>O97*H97</f>
        <v>0</v>
      </c>
      <c r="Q97" s="207">
        <v>0</v>
      </c>
      <c r="R97" s="207">
        <f>Q97*H97</f>
        <v>0</v>
      </c>
      <c r="S97" s="207">
        <v>0</v>
      </c>
      <c r="T97" s="208">
        <f>S97*H97</f>
        <v>0</v>
      </c>
      <c r="U97" s="37"/>
      <c r="V97" s="37"/>
      <c r="W97" s="37"/>
      <c r="X97" s="37"/>
      <c r="Y97" s="37"/>
      <c r="Z97" s="37"/>
      <c r="AA97" s="37"/>
      <c r="AB97" s="37"/>
      <c r="AC97" s="37"/>
      <c r="AD97" s="37"/>
      <c r="AE97" s="37"/>
      <c r="AR97" s="209" t="s">
        <v>159</v>
      </c>
      <c r="AT97" s="209" t="s">
        <v>154</v>
      </c>
      <c r="AU97" s="209" t="s">
        <v>83</v>
      </c>
      <c r="AY97" s="19" t="s">
        <v>152</v>
      </c>
      <c r="BE97" s="210">
        <f>IF(N97="základní",J97,0)</f>
        <v>0</v>
      </c>
      <c r="BF97" s="210">
        <f>IF(N97="snížená",J97,0)</f>
        <v>0</v>
      </c>
      <c r="BG97" s="210">
        <f>IF(N97="zákl. přenesená",J97,0)</f>
        <v>0</v>
      </c>
      <c r="BH97" s="210">
        <f>IF(N97="sníž. přenesená",J97,0)</f>
        <v>0</v>
      </c>
      <c r="BI97" s="210">
        <f>IF(N97="nulová",J97,0)</f>
        <v>0</v>
      </c>
      <c r="BJ97" s="19" t="s">
        <v>81</v>
      </c>
      <c r="BK97" s="210">
        <f>ROUND(I97*H97,2)</f>
        <v>0</v>
      </c>
      <c r="BL97" s="19" t="s">
        <v>159</v>
      </c>
      <c r="BM97" s="209" t="s">
        <v>2769</v>
      </c>
    </row>
    <row r="98" spans="1:65" s="13" customFormat="1" ht="22.5">
      <c r="B98" s="211"/>
      <c r="C98" s="212"/>
      <c r="D98" s="213" t="s">
        <v>161</v>
      </c>
      <c r="E98" s="214" t="s">
        <v>21</v>
      </c>
      <c r="F98" s="215" t="s">
        <v>2770</v>
      </c>
      <c r="G98" s="212"/>
      <c r="H98" s="214" t="s">
        <v>21</v>
      </c>
      <c r="I98" s="216"/>
      <c r="J98" s="212"/>
      <c r="K98" s="212"/>
      <c r="L98" s="217"/>
      <c r="M98" s="218"/>
      <c r="N98" s="219"/>
      <c r="O98" s="219"/>
      <c r="P98" s="219"/>
      <c r="Q98" s="219"/>
      <c r="R98" s="219"/>
      <c r="S98" s="219"/>
      <c r="T98" s="220"/>
      <c r="AT98" s="221" t="s">
        <v>161</v>
      </c>
      <c r="AU98" s="221" t="s">
        <v>83</v>
      </c>
      <c r="AV98" s="13" t="s">
        <v>81</v>
      </c>
      <c r="AW98" s="13" t="s">
        <v>36</v>
      </c>
      <c r="AX98" s="13" t="s">
        <v>74</v>
      </c>
      <c r="AY98" s="221" t="s">
        <v>152</v>
      </c>
    </row>
    <row r="99" spans="1:65" s="14" customFormat="1">
      <c r="B99" s="222"/>
      <c r="C99" s="223"/>
      <c r="D99" s="213" t="s">
        <v>161</v>
      </c>
      <c r="E99" s="224" t="s">
        <v>21</v>
      </c>
      <c r="F99" s="225" t="s">
        <v>2771</v>
      </c>
      <c r="G99" s="223"/>
      <c r="H99" s="226">
        <v>2.9830000000000001</v>
      </c>
      <c r="I99" s="227"/>
      <c r="J99" s="223"/>
      <c r="K99" s="223"/>
      <c r="L99" s="228"/>
      <c r="M99" s="229"/>
      <c r="N99" s="230"/>
      <c r="O99" s="230"/>
      <c r="P99" s="230"/>
      <c r="Q99" s="230"/>
      <c r="R99" s="230"/>
      <c r="S99" s="230"/>
      <c r="T99" s="231"/>
      <c r="AT99" s="232" t="s">
        <v>161</v>
      </c>
      <c r="AU99" s="232" t="s">
        <v>83</v>
      </c>
      <c r="AV99" s="14" t="s">
        <v>83</v>
      </c>
      <c r="AW99" s="14" t="s">
        <v>36</v>
      </c>
      <c r="AX99" s="14" t="s">
        <v>81</v>
      </c>
      <c r="AY99" s="232" t="s">
        <v>152</v>
      </c>
    </row>
    <row r="100" spans="1:65" s="13" customFormat="1" ht="22.5">
      <c r="B100" s="211"/>
      <c r="C100" s="212"/>
      <c r="D100" s="213" t="s">
        <v>161</v>
      </c>
      <c r="E100" s="214" t="s">
        <v>21</v>
      </c>
      <c r="F100" s="215" t="s">
        <v>2772</v>
      </c>
      <c r="G100" s="212"/>
      <c r="H100" s="214" t="s">
        <v>21</v>
      </c>
      <c r="I100" s="216"/>
      <c r="J100" s="212"/>
      <c r="K100" s="212"/>
      <c r="L100" s="217"/>
      <c r="M100" s="218"/>
      <c r="N100" s="219"/>
      <c r="O100" s="219"/>
      <c r="P100" s="219"/>
      <c r="Q100" s="219"/>
      <c r="R100" s="219"/>
      <c r="S100" s="219"/>
      <c r="T100" s="220"/>
      <c r="AT100" s="221" t="s">
        <v>161</v>
      </c>
      <c r="AU100" s="221" t="s">
        <v>83</v>
      </c>
      <c r="AV100" s="13" t="s">
        <v>81</v>
      </c>
      <c r="AW100" s="13" t="s">
        <v>36</v>
      </c>
      <c r="AX100" s="13" t="s">
        <v>74</v>
      </c>
      <c r="AY100" s="221" t="s">
        <v>152</v>
      </c>
    </row>
    <row r="101" spans="1:65" s="12" customFormat="1" ht="22.9" customHeight="1">
      <c r="B101" s="182"/>
      <c r="C101" s="183"/>
      <c r="D101" s="184" t="s">
        <v>73</v>
      </c>
      <c r="E101" s="196" t="s">
        <v>83</v>
      </c>
      <c r="F101" s="196" t="s">
        <v>222</v>
      </c>
      <c r="G101" s="183"/>
      <c r="H101" s="183"/>
      <c r="I101" s="186"/>
      <c r="J101" s="197">
        <f>BK101</f>
        <v>0</v>
      </c>
      <c r="K101" s="183"/>
      <c r="L101" s="188"/>
      <c r="M101" s="189"/>
      <c r="N101" s="190"/>
      <c r="O101" s="190"/>
      <c r="P101" s="191">
        <f>SUM(P102:P116)</f>
        <v>0</v>
      </c>
      <c r="Q101" s="190"/>
      <c r="R101" s="191">
        <f>SUM(R102:R116)</f>
        <v>8.8705566600000001</v>
      </c>
      <c r="S101" s="190"/>
      <c r="T101" s="192">
        <f>SUM(T102:T116)</f>
        <v>0</v>
      </c>
      <c r="AR101" s="193" t="s">
        <v>81</v>
      </c>
      <c r="AT101" s="194" t="s">
        <v>73</v>
      </c>
      <c r="AU101" s="194" t="s">
        <v>81</v>
      </c>
      <c r="AY101" s="193" t="s">
        <v>152</v>
      </c>
      <c r="BK101" s="195">
        <f>SUM(BK102:BK116)</f>
        <v>0</v>
      </c>
    </row>
    <row r="102" spans="1:65" s="2" customFormat="1" ht="24" customHeight="1">
      <c r="A102" s="37"/>
      <c r="B102" s="38"/>
      <c r="C102" s="198" t="s">
        <v>83</v>
      </c>
      <c r="D102" s="198" t="s">
        <v>154</v>
      </c>
      <c r="E102" s="199" t="s">
        <v>224</v>
      </c>
      <c r="F102" s="200" t="s">
        <v>225</v>
      </c>
      <c r="G102" s="201" t="s">
        <v>157</v>
      </c>
      <c r="H102" s="202">
        <v>0.59699999999999998</v>
      </c>
      <c r="I102" s="203"/>
      <c r="J102" s="204">
        <f>ROUND(I102*H102,2)</f>
        <v>0</v>
      </c>
      <c r="K102" s="200" t="s">
        <v>158</v>
      </c>
      <c r="L102" s="42"/>
      <c r="M102" s="205" t="s">
        <v>21</v>
      </c>
      <c r="N102" s="206" t="s">
        <v>45</v>
      </c>
      <c r="O102" s="68"/>
      <c r="P102" s="207">
        <f>O102*H102</f>
        <v>0</v>
      </c>
      <c r="Q102" s="207">
        <v>1.98</v>
      </c>
      <c r="R102" s="207">
        <f>Q102*H102</f>
        <v>1.1820599999999999</v>
      </c>
      <c r="S102" s="207">
        <v>0</v>
      </c>
      <c r="T102" s="208">
        <f>S102*H102</f>
        <v>0</v>
      </c>
      <c r="U102" s="37"/>
      <c r="V102" s="37"/>
      <c r="W102" s="37"/>
      <c r="X102" s="37"/>
      <c r="Y102" s="37"/>
      <c r="Z102" s="37"/>
      <c r="AA102" s="37"/>
      <c r="AB102" s="37"/>
      <c r="AC102" s="37"/>
      <c r="AD102" s="37"/>
      <c r="AE102" s="37"/>
      <c r="AR102" s="209" t="s">
        <v>159</v>
      </c>
      <c r="AT102" s="209" t="s">
        <v>154</v>
      </c>
      <c r="AU102" s="209" t="s">
        <v>83</v>
      </c>
      <c r="AY102" s="19" t="s">
        <v>152</v>
      </c>
      <c r="BE102" s="210">
        <f>IF(N102="základní",J102,0)</f>
        <v>0</v>
      </c>
      <c r="BF102" s="210">
        <f>IF(N102="snížená",J102,0)</f>
        <v>0</v>
      </c>
      <c r="BG102" s="210">
        <f>IF(N102="zákl. přenesená",J102,0)</f>
        <v>0</v>
      </c>
      <c r="BH102" s="210">
        <f>IF(N102="sníž. přenesená",J102,0)</f>
        <v>0</v>
      </c>
      <c r="BI102" s="210">
        <f>IF(N102="nulová",J102,0)</f>
        <v>0</v>
      </c>
      <c r="BJ102" s="19" t="s">
        <v>81</v>
      </c>
      <c r="BK102" s="210">
        <f>ROUND(I102*H102,2)</f>
        <v>0</v>
      </c>
      <c r="BL102" s="19" t="s">
        <v>159</v>
      </c>
      <c r="BM102" s="209" t="s">
        <v>2773</v>
      </c>
    </row>
    <row r="103" spans="1:65" s="13" customFormat="1" ht="22.5">
      <c r="B103" s="211"/>
      <c r="C103" s="212"/>
      <c r="D103" s="213" t="s">
        <v>161</v>
      </c>
      <c r="E103" s="214" t="s">
        <v>21</v>
      </c>
      <c r="F103" s="215" t="s">
        <v>2774</v>
      </c>
      <c r="G103" s="212"/>
      <c r="H103" s="214" t="s">
        <v>21</v>
      </c>
      <c r="I103" s="216"/>
      <c r="J103" s="212"/>
      <c r="K103" s="212"/>
      <c r="L103" s="217"/>
      <c r="M103" s="218"/>
      <c r="N103" s="219"/>
      <c r="O103" s="219"/>
      <c r="P103" s="219"/>
      <c r="Q103" s="219"/>
      <c r="R103" s="219"/>
      <c r="S103" s="219"/>
      <c r="T103" s="220"/>
      <c r="AT103" s="221" t="s">
        <v>161</v>
      </c>
      <c r="AU103" s="221" t="s">
        <v>83</v>
      </c>
      <c r="AV103" s="13" t="s">
        <v>81</v>
      </c>
      <c r="AW103" s="13" t="s">
        <v>36</v>
      </c>
      <c r="AX103" s="13" t="s">
        <v>74</v>
      </c>
      <c r="AY103" s="221" t="s">
        <v>152</v>
      </c>
    </row>
    <row r="104" spans="1:65" s="14" customFormat="1">
      <c r="B104" s="222"/>
      <c r="C104" s="223"/>
      <c r="D104" s="213" t="s">
        <v>161</v>
      </c>
      <c r="E104" s="224" t="s">
        <v>21</v>
      </c>
      <c r="F104" s="225" t="s">
        <v>2775</v>
      </c>
      <c r="G104" s="223"/>
      <c r="H104" s="226">
        <v>0.59699999999999998</v>
      </c>
      <c r="I104" s="227"/>
      <c r="J104" s="223"/>
      <c r="K104" s="223"/>
      <c r="L104" s="228"/>
      <c r="M104" s="229"/>
      <c r="N104" s="230"/>
      <c r="O104" s="230"/>
      <c r="P104" s="230"/>
      <c r="Q104" s="230"/>
      <c r="R104" s="230"/>
      <c r="S104" s="230"/>
      <c r="T104" s="231"/>
      <c r="AT104" s="232" t="s">
        <v>161</v>
      </c>
      <c r="AU104" s="232" t="s">
        <v>83</v>
      </c>
      <c r="AV104" s="14" t="s">
        <v>83</v>
      </c>
      <c r="AW104" s="14" t="s">
        <v>36</v>
      </c>
      <c r="AX104" s="14" t="s">
        <v>81</v>
      </c>
      <c r="AY104" s="232" t="s">
        <v>152</v>
      </c>
    </row>
    <row r="105" spans="1:65" s="2" customFormat="1" ht="16.5" customHeight="1">
      <c r="A105" s="37"/>
      <c r="B105" s="38"/>
      <c r="C105" s="198" t="s">
        <v>170</v>
      </c>
      <c r="D105" s="198" t="s">
        <v>154</v>
      </c>
      <c r="E105" s="199" t="s">
        <v>260</v>
      </c>
      <c r="F105" s="200" t="s">
        <v>261</v>
      </c>
      <c r="G105" s="201" t="s">
        <v>219</v>
      </c>
      <c r="H105" s="202">
        <v>10.765000000000001</v>
      </c>
      <c r="I105" s="203"/>
      <c r="J105" s="204">
        <f>ROUND(I105*H105,2)</f>
        <v>0</v>
      </c>
      <c r="K105" s="200" t="s">
        <v>158</v>
      </c>
      <c r="L105" s="42"/>
      <c r="M105" s="205" t="s">
        <v>21</v>
      </c>
      <c r="N105" s="206" t="s">
        <v>45</v>
      </c>
      <c r="O105" s="68"/>
      <c r="P105" s="207">
        <f>O105*H105</f>
        <v>0</v>
      </c>
      <c r="Q105" s="207">
        <v>2.6900000000000001E-3</v>
      </c>
      <c r="R105" s="207">
        <f>Q105*H105</f>
        <v>2.8957850000000004E-2</v>
      </c>
      <c r="S105" s="207">
        <v>0</v>
      </c>
      <c r="T105" s="208">
        <f>S105*H105</f>
        <v>0</v>
      </c>
      <c r="U105" s="37"/>
      <c r="V105" s="37"/>
      <c r="W105" s="37"/>
      <c r="X105" s="37"/>
      <c r="Y105" s="37"/>
      <c r="Z105" s="37"/>
      <c r="AA105" s="37"/>
      <c r="AB105" s="37"/>
      <c r="AC105" s="37"/>
      <c r="AD105" s="37"/>
      <c r="AE105" s="37"/>
      <c r="AR105" s="209" t="s">
        <v>159</v>
      </c>
      <c r="AT105" s="209" t="s">
        <v>154</v>
      </c>
      <c r="AU105" s="209" t="s">
        <v>83</v>
      </c>
      <c r="AY105" s="19" t="s">
        <v>152</v>
      </c>
      <c r="BE105" s="210">
        <f>IF(N105="základní",J105,0)</f>
        <v>0</v>
      </c>
      <c r="BF105" s="210">
        <f>IF(N105="snížená",J105,0)</f>
        <v>0</v>
      </c>
      <c r="BG105" s="210">
        <f>IF(N105="zákl. přenesená",J105,0)</f>
        <v>0</v>
      </c>
      <c r="BH105" s="210">
        <f>IF(N105="sníž. přenesená",J105,0)</f>
        <v>0</v>
      </c>
      <c r="BI105" s="210">
        <f>IF(N105="nulová",J105,0)</f>
        <v>0</v>
      </c>
      <c r="BJ105" s="19" t="s">
        <v>81</v>
      </c>
      <c r="BK105" s="210">
        <f>ROUND(I105*H105,2)</f>
        <v>0</v>
      </c>
      <c r="BL105" s="19" t="s">
        <v>159</v>
      </c>
      <c r="BM105" s="209" t="s">
        <v>2776</v>
      </c>
    </row>
    <row r="106" spans="1:65" s="13" customFormat="1" ht="22.5">
      <c r="B106" s="211"/>
      <c r="C106" s="212"/>
      <c r="D106" s="213" t="s">
        <v>161</v>
      </c>
      <c r="E106" s="214" t="s">
        <v>21</v>
      </c>
      <c r="F106" s="215" t="s">
        <v>2770</v>
      </c>
      <c r="G106" s="212"/>
      <c r="H106" s="214" t="s">
        <v>21</v>
      </c>
      <c r="I106" s="216"/>
      <c r="J106" s="212"/>
      <c r="K106" s="212"/>
      <c r="L106" s="217"/>
      <c r="M106" s="218"/>
      <c r="N106" s="219"/>
      <c r="O106" s="219"/>
      <c r="P106" s="219"/>
      <c r="Q106" s="219"/>
      <c r="R106" s="219"/>
      <c r="S106" s="219"/>
      <c r="T106" s="220"/>
      <c r="AT106" s="221" t="s">
        <v>161</v>
      </c>
      <c r="AU106" s="221" t="s">
        <v>83</v>
      </c>
      <c r="AV106" s="13" t="s">
        <v>81</v>
      </c>
      <c r="AW106" s="13" t="s">
        <v>36</v>
      </c>
      <c r="AX106" s="13" t="s">
        <v>74</v>
      </c>
      <c r="AY106" s="221" t="s">
        <v>152</v>
      </c>
    </row>
    <row r="107" spans="1:65" s="14" customFormat="1">
      <c r="B107" s="222"/>
      <c r="C107" s="223"/>
      <c r="D107" s="213" t="s">
        <v>161</v>
      </c>
      <c r="E107" s="224" t="s">
        <v>21</v>
      </c>
      <c r="F107" s="225" t="s">
        <v>2777</v>
      </c>
      <c r="G107" s="223"/>
      <c r="H107" s="226">
        <v>10.765000000000001</v>
      </c>
      <c r="I107" s="227"/>
      <c r="J107" s="223"/>
      <c r="K107" s="223"/>
      <c r="L107" s="228"/>
      <c r="M107" s="229"/>
      <c r="N107" s="230"/>
      <c r="O107" s="230"/>
      <c r="P107" s="230"/>
      <c r="Q107" s="230"/>
      <c r="R107" s="230"/>
      <c r="S107" s="230"/>
      <c r="T107" s="231"/>
      <c r="AT107" s="232" t="s">
        <v>161</v>
      </c>
      <c r="AU107" s="232" t="s">
        <v>83</v>
      </c>
      <c r="AV107" s="14" t="s">
        <v>83</v>
      </c>
      <c r="AW107" s="14" t="s">
        <v>36</v>
      </c>
      <c r="AX107" s="14" t="s">
        <v>81</v>
      </c>
      <c r="AY107" s="232" t="s">
        <v>152</v>
      </c>
    </row>
    <row r="108" spans="1:65" s="2" customFormat="1" ht="16.5" customHeight="1">
      <c r="A108" s="37"/>
      <c r="B108" s="38"/>
      <c r="C108" s="198" t="s">
        <v>159</v>
      </c>
      <c r="D108" s="198" t="s">
        <v>154</v>
      </c>
      <c r="E108" s="199" t="s">
        <v>265</v>
      </c>
      <c r="F108" s="200" t="s">
        <v>266</v>
      </c>
      <c r="G108" s="201" t="s">
        <v>219</v>
      </c>
      <c r="H108" s="202">
        <v>10.765000000000001</v>
      </c>
      <c r="I108" s="203"/>
      <c r="J108" s="204">
        <f>ROUND(I108*H108,2)</f>
        <v>0</v>
      </c>
      <c r="K108" s="200" t="s">
        <v>158</v>
      </c>
      <c r="L108" s="42"/>
      <c r="M108" s="205" t="s">
        <v>21</v>
      </c>
      <c r="N108" s="206" t="s">
        <v>45</v>
      </c>
      <c r="O108" s="68"/>
      <c r="P108" s="207">
        <f>O108*H108</f>
        <v>0</v>
      </c>
      <c r="Q108" s="207">
        <v>0</v>
      </c>
      <c r="R108" s="207">
        <f>Q108*H108</f>
        <v>0</v>
      </c>
      <c r="S108" s="207">
        <v>0</v>
      </c>
      <c r="T108" s="208">
        <f>S108*H108</f>
        <v>0</v>
      </c>
      <c r="U108" s="37"/>
      <c r="V108" s="37"/>
      <c r="W108" s="37"/>
      <c r="X108" s="37"/>
      <c r="Y108" s="37"/>
      <c r="Z108" s="37"/>
      <c r="AA108" s="37"/>
      <c r="AB108" s="37"/>
      <c r="AC108" s="37"/>
      <c r="AD108" s="37"/>
      <c r="AE108" s="37"/>
      <c r="AR108" s="209" t="s">
        <v>159</v>
      </c>
      <c r="AT108" s="209" t="s">
        <v>154</v>
      </c>
      <c r="AU108" s="209" t="s">
        <v>83</v>
      </c>
      <c r="AY108" s="19" t="s">
        <v>152</v>
      </c>
      <c r="BE108" s="210">
        <f>IF(N108="základní",J108,0)</f>
        <v>0</v>
      </c>
      <c r="BF108" s="210">
        <f>IF(N108="snížená",J108,0)</f>
        <v>0</v>
      </c>
      <c r="BG108" s="210">
        <f>IF(N108="zákl. přenesená",J108,0)</f>
        <v>0</v>
      </c>
      <c r="BH108" s="210">
        <f>IF(N108="sníž. přenesená",J108,0)</f>
        <v>0</v>
      </c>
      <c r="BI108" s="210">
        <f>IF(N108="nulová",J108,0)</f>
        <v>0</v>
      </c>
      <c r="BJ108" s="19" t="s">
        <v>81</v>
      </c>
      <c r="BK108" s="210">
        <f>ROUND(I108*H108,2)</f>
        <v>0</v>
      </c>
      <c r="BL108" s="19" t="s">
        <v>159</v>
      </c>
      <c r="BM108" s="209" t="s">
        <v>2778</v>
      </c>
    </row>
    <row r="109" spans="1:65" s="13" customFormat="1" ht="22.5">
      <c r="B109" s="211"/>
      <c r="C109" s="212"/>
      <c r="D109" s="213" t="s">
        <v>161</v>
      </c>
      <c r="E109" s="214" t="s">
        <v>21</v>
      </c>
      <c r="F109" s="215" t="s">
        <v>2770</v>
      </c>
      <c r="G109" s="212"/>
      <c r="H109" s="214" t="s">
        <v>21</v>
      </c>
      <c r="I109" s="216"/>
      <c r="J109" s="212"/>
      <c r="K109" s="212"/>
      <c r="L109" s="217"/>
      <c r="M109" s="218"/>
      <c r="N109" s="219"/>
      <c r="O109" s="219"/>
      <c r="P109" s="219"/>
      <c r="Q109" s="219"/>
      <c r="R109" s="219"/>
      <c r="S109" s="219"/>
      <c r="T109" s="220"/>
      <c r="AT109" s="221" t="s">
        <v>161</v>
      </c>
      <c r="AU109" s="221" t="s">
        <v>83</v>
      </c>
      <c r="AV109" s="13" t="s">
        <v>81</v>
      </c>
      <c r="AW109" s="13" t="s">
        <v>36</v>
      </c>
      <c r="AX109" s="13" t="s">
        <v>74</v>
      </c>
      <c r="AY109" s="221" t="s">
        <v>152</v>
      </c>
    </row>
    <row r="110" spans="1:65" s="14" customFormat="1">
      <c r="B110" s="222"/>
      <c r="C110" s="223"/>
      <c r="D110" s="213" t="s">
        <v>161</v>
      </c>
      <c r="E110" s="224" t="s">
        <v>21</v>
      </c>
      <c r="F110" s="225" t="s">
        <v>2777</v>
      </c>
      <c r="G110" s="223"/>
      <c r="H110" s="226">
        <v>10.765000000000001</v>
      </c>
      <c r="I110" s="227"/>
      <c r="J110" s="223"/>
      <c r="K110" s="223"/>
      <c r="L110" s="228"/>
      <c r="M110" s="229"/>
      <c r="N110" s="230"/>
      <c r="O110" s="230"/>
      <c r="P110" s="230"/>
      <c r="Q110" s="230"/>
      <c r="R110" s="230"/>
      <c r="S110" s="230"/>
      <c r="T110" s="231"/>
      <c r="AT110" s="232" t="s">
        <v>161</v>
      </c>
      <c r="AU110" s="232" t="s">
        <v>83</v>
      </c>
      <c r="AV110" s="14" t="s">
        <v>83</v>
      </c>
      <c r="AW110" s="14" t="s">
        <v>36</v>
      </c>
      <c r="AX110" s="14" t="s">
        <v>81</v>
      </c>
      <c r="AY110" s="232" t="s">
        <v>152</v>
      </c>
    </row>
    <row r="111" spans="1:65" s="2" customFormat="1" ht="24" customHeight="1">
      <c r="A111" s="37"/>
      <c r="B111" s="38"/>
      <c r="C111" s="198" t="s">
        <v>191</v>
      </c>
      <c r="D111" s="198" t="s">
        <v>154</v>
      </c>
      <c r="E111" s="199" t="s">
        <v>2779</v>
      </c>
      <c r="F111" s="200" t="s">
        <v>2780</v>
      </c>
      <c r="G111" s="201" t="s">
        <v>199</v>
      </c>
      <c r="H111" s="202">
        <v>0.32200000000000001</v>
      </c>
      <c r="I111" s="203"/>
      <c r="J111" s="204">
        <f>ROUND(I111*H111,2)</f>
        <v>0</v>
      </c>
      <c r="K111" s="200" t="s">
        <v>158</v>
      </c>
      <c r="L111" s="42"/>
      <c r="M111" s="205" t="s">
        <v>21</v>
      </c>
      <c r="N111" s="206" t="s">
        <v>45</v>
      </c>
      <c r="O111" s="68"/>
      <c r="P111" s="207">
        <f>O111*H111</f>
        <v>0</v>
      </c>
      <c r="Q111" s="207">
        <v>1.0601700000000001</v>
      </c>
      <c r="R111" s="207">
        <f>Q111*H111</f>
        <v>0.34137474000000001</v>
      </c>
      <c r="S111" s="207">
        <v>0</v>
      </c>
      <c r="T111" s="208">
        <f>S111*H111</f>
        <v>0</v>
      </c>
      <c r="U111" s="37"/>
      <c r="V111" s="37"/>
      <c r="W111" s="37"/>
      <c r="X111" s="37"/>
      <c r="Y111" s="37"/>
      <c r="Z111" s="37"/>
      <c r="AA111" s="37"/>
      <c r="AB111" s="37"/>
      <c r="AC111" s="37"/>
      <c r="AD111" s="37"/>
      <c r="AE111" s="37"/>
      <c r="AR111" s="209" t="s">
        <v>159</v>
      </c>
      <c r="AT111" s="209" t="s">
        <v>154</v>
      </c>
      <c r="AU111" s="209" t="s">
        <v>83</v>
      </c>
      <c r="AY111" s="19" t="s">
        <v>152</v>
      </c>
      <c r="BE111" s="210">
        <f>IF(N111="základní",J111,0)</f>
        <v>0</v>
      </c>
      <c r="BF111" s="210">
        <f>IF(N111="snížená",J111,0)</f>
        <v>0</v>
      </c>
      <c r="BG111" s="210">
        <f>IF(N111="zákl. přenesená",J111,0)</f>
        <v>0</v>
      </c>
      <c r="BH111" s="210">
        <f>IF(N111="sníž. přenesená",J111,0)</f>
        <v>0</v>
      </c>
      <c r="BI111" s="210">
        <f>IF(N111="nulová",J111,0)</f>
        <v>0</v>
      </c>
      <c r="BJ111" s="19" t="s">
        <v>81</v>
      </c>
      <c r="BK111" s="210">
        <f>ROUND(I111*H111,2)</f>
        <v>0</v>
      </c>
      <c r="BL111" s="19" t="s">
        <v>159</v>
      </c>
      <c r="BM111" s="209" t="s">
        <v>2781</v>
      </c>
    </row>
    <row r="112" spans="1:65" s="13" customFormat="1">
      <c r="B112" s="211"/>
      <c r="C112" s="212"/>
      <c r="D112" s="213" t="s">
        <v>161</v>
      </c>
      <c r="E112" s="214" t="s">
        <v>21</v>
      </c>
      <c r="F112" s="215" t="s">
        <v>2782</v>
      </c>
      <c r="G112" s="212"/>
      <c r="H112" s="214" t="s">
        <v>21</v>
      </c>
      <c r="I112" s="216"/>
      <c r="J112" s="212"/>
      <c r="K112" s="212"/>
      <c r="L112" s="217"/>
      <c r="M112" s="218"/>
      <c r="N112" s="219"/>
      <c r="O112" s="219"/>
      <c r="P112" s="219"/>
      <c r="Q112" s="219"/>
      <c r="R112" s="219"/>
      <c r="S112" s="219"/>
      <c r="T112" s="220"/>
      <c r="AT112" s="221" t="s">
        <v>161</v>
      </c>
      <c r="AU112" s="221" t="s">
        <v>83</v>
      </c>
      <c r="AV112" s="13" t="s">
        <v>81</v>
      </c>
      <c r="AW112" s="13" t="s">
        <v>36</v>
      </c>
      <c r="AX112" s="13" t="s">
        <v>74</v>
      </c>
      <c r="AY112" s="221" t="s">
        <v>152</v>
      </c>
    </row>
    <row r="113" spans="1:65" s="14" customFormat="1">
      <c r="B113" s="222"/>
      <c r="C113" s="223"/>
      <c r="D113" s="213" t="s">
        <v>161</v>
      </c>
      <c r="E113" s="224" t="s">
        <v>21</v>
      </c>
      <c r="F113" s="225" t="s">
        <v>2783</v>
      </c>
      <c r="G113" s="223"/>
      <c r="H113" s="226">
        <v>0.32200000000000001</v>
      </c>
      <c r="I113" s="227"/>
      <c r="J113" s="223"/>
      <c r="K113" s="223"/>
      <c r="L113" s="228"/>
      <c r="M113" s="229"/>
      <c r="N113" s="230"/>
      <c r="O113" s="230"/>
      <c r="P113" s="230"/>
      <c r="Q113" s="230"/>
      <c r="R113" s="230"/>
      <c r="S113" s="230"/>
      <c r="T113" s="231"/>
      <c r="AT113" s="232" t="s">
        <v>161</v>
      </c>
      <c r="AU113" s="232" t="s">
        <v>83</v>
      </c>
      <c r="AV113" s="14" t="s">
        <v>83</v>
      </c>
      <c r="AW113" s="14" t="s">
        <v>36</v>
      </c>
      <c r="AX113" s="14" t="s">
        <v>81</v>
      </c>
      <c r="AY113" s="232" t="s">
        <v>152</v>
      </c>
    </row>
    <row r="114" spans="1:65" s="2" customFormat="1" ht="36" customHeight="1">
      <c r="A114" s="37"/>
      <c r="B114" s="38"/>
      <c r="C114" s="198" t="s">
        <v>196</v>
      </c>
      <c r="D114" s="198" t="s">
        <v>154</v>
      </c>
      <c r="E114" s="199" t="s">
        <v>2784</v>
      </c>
      <c r="F114" s="200" t="s">
        <v>2785</v>
      </c>
      <c r="G114" s="201" t="s">
        <v>157</v>
      </c>
      <c r="H114" s="202">
        <v>2.9830000000000001</v>
      </c>
      <c r="I114" s="203"/>
      <c r="J114" s="204">
        <f>ROUND(I114*H114,2)</f>
        <v>0</v>
      </c>
      <c r="K114" s="200" t="s">
        <v>158</v>
      </c>
      <c r="L114" s="42"/>
      <c r="M114" s="205" t="s">
        <v>21</v>
      </c>
      <c r="N114" s="206" t="s">
        <v>45</v>
      </c>
      <c r="O114" s="68"/>
      <c r="P114" s="207">
        <f>O114*H114</f>
        <v>0</v>
      </c>
      <c r="Q114" s="207">
        <v>2.45329</v>
      </c>
      <c r="R114" s="207">
        <f>Q114*H114</f>
        <v>7.3181640699999999</v>
      </c>
      <c r="S114" s="207">
        <v>0</v>
      </c>
      <c r="T114" s="208">
        <f>S114*H114</f>
        <v>0</v>
      </c>
      <c r="U114" s="37"/>
      <c r="V114" s="37"/>
      <c r="W114" s="37"/>
      <c r="X114" s="37"/>
      <c r="Y114" s="37"/>
      <c r="Z114" s="37"/>
      <c r="AA114" s="37"/>
      <c r="AB114" s="37"/>
      <c r="AC114" s="37"/>
      <c r="AD114" s="37"/>
      <c r="AE114" s="37"/>
      <c r="AR114" s="209" t="s">
        <v>159</v>
      </c>
      <c r="AT114" s="209" t="s">
        <v>154</v>
      </c>
      <c r="AU114" s="209" t="s">
        <v>83</v>
      </c>
      <c r="AY114" s="19" t="s">
        <v>152</v>
      </c>
      <c r="BE114" s="210">
        <f>IF(N114="základní",J114,0)</f>
        <v>0</v>
      </c>
      <c r="BF114" s="210">
        <f>IF(N114="snížená",J114,0)</f>
        <v>0</v>
      </c>
      <c r="BG114" s="210">
        <f>IF(N114="zákl. přenesená",J114,0)</f>
        <v>0</v>
      </c>
      <c r="BH114" s="210">
        <f>IF(N114="sníž. přenesená",J114,0)</f>
        <v>0</v>
      </c>
      <c r="BI114" s="210">
        <f>IF(N114="nulová",J114,0)</f>
        <v>0</v>
      </c>
      <c r="BJ114" s="19" t="s">
        <v>81</v>
      </c>
      <c r="BK114" s="210">
        <f>ROUND(I114*H114,2)</f>
        <v>0</v>
      </c>
      <c r="BL114" s="19" t="s">
        <v>159</v>
      </c>
      <c r="BM114" s="209" t="s">
        <v>2786</v>
      </c>
    </row>
    <row r="115" spans="1:65" s="13" customFormat="1" ht="22.5">
      <c r="B115" s="211"/>
      <c r="C115" s="212"/>
      <c r="D115" s="213" t="s">
        <v>161</v>
      </c>
      <c r="E115" s="214" t="s">
        <v>21</v>
      </c>
      <c r="F115" s="215" t="s">
        <v>2787</v>
      </c>
      <c r="G115" s="212"/>
      <c r="H115" s="214" t="s">
        <v>21</v>
      </c>
      <c r="I115" s="216"/>
      <c r="J115" s="212"/>
      <c r="K115" s="212"/>
      <c r="L115" s="217"/>
      <c r="M115" s="218"/>
      <c r="N115" s="219"/>
      <c r="O115" s="219"/>
      <c r="P115" s="219"/>
      <c r="Q115" s="219"/>
      <c r="R115" s="219"/>
      <c r="S115" s="219"/>
      <c r="T115" s="220"/>
      <c r="AT115" s="221" t="s">
        <v>161</v>
      </c>
      <c r="AU115" s="221" t="s">
        <v>83</v>
      </c>
      <c r="AV115" s="13" t="s">
        <v>81</v>
      </c>
      <c r="AW115" s="13" t="s">
        <v>36</v>
      </c>
      <c r="AX115" s="13" t="s">
        <v>74</v>
      </c>
      <c r="AY115" s="221" t="s">
        <v>152</v>
      </c>
    </row>
    <row r="116" spans="1:65" s="14" customFormat="1">
      <c r="B116" s="222"/>
      <c r="C116" s="223"/>
      <c r="D116" s="213" t="s">
        <v>161</v>
      </c>
      <c r="E116" s="224" t="s">
        <v>21</v>
      </c>
      <c r="F116" s="225" t="s">
        <v>2771</v>
      </c>
      <c r="G116" s="223"/>
      <c r="H116" s="226">
        <v>2.9830000000000001</v>
      </c>
      <c r="I116" s="227"/>
      <c r="J116" s="223"/>
      <c r="K116" s="223"/>
      <c r="L116" s="228"/>
      <c r="M116" s="229"/>
      <c r="N116" s="230"/>
      <c r="O116" s="230"/>
      <c r="P116" s="230"/>
      <c r="Q116" s="230"/>
      <c r="R116" s="230"/>
      <c r="S116" s="230"/>
      <c r="T116" s="231"/>
      <c r="AT116" s="232" t="s">
        <v>161</v>
      </c>
      <c r="AU116" s="232" t="s">
        <v>83</v>
      </c>
      <c r="AV116" s="14" t="s">
        <v>83</v>
      </c>
      <c r="AW116" s="14" t="s">
        <v>36</v>
      </c>
      <c r="AX116" s="14" t="s">
        <v>81</v>
      </c>
      <c r="AY116" s="232" t="s">
        <v>152</v>
      </c>
    </row>
    <row r="117" spans="1:65" s="12" customFormat="1" ht="22.9" customHeight="1">
      <c r="B117" s="182"/>
      <c r="C117" s="183"/>
      <c r="D117" s="184" t="s">
        <v>73</v>
      </c>
      <c r="E117" s="196" t="s">
        <v>209</v>
      </c>
      <c r="F117" s="196" t="s">
        <v>2718</v>
      </c>
      <c r="G117" s="183"/>
      <c r="H117" s="183"/>
      <c r="I117" s="186"/>
      <c r="J117" s="197">
        <f>BK117</f>
        <v>0</v>
      </c>
      <c r="K117" s="183"/>
      <c r="L117" s="188"/>
      <c r="M117" s="189"/>
      <c r="N117" s="190"/>
      <c r="O117" s="190"/>
      <c r="P117" s="191">
        <f>SUM(P118:P123)</f>
        <v>0</v>
      </c>
      <c r="Q117" s="190"/>
      <c r="R117" s="191">
        <f>SUM(R118:R123)</f>
        <v>1.3999999999999999E-4</v>
      </c>
      <c r="S117" s="190"/>
      <c r="T117" s="192">
        <f>SUM(T118:T123)</f>
        <v>0</v>
      </c>
      <c r="AR117" s="193" t="s">
        <v>81</v>
      </c>
      <c r="AT117" s="194" t="s">
        <v>73</v>
      </c>
      <c r="AU117" s="194" t="s">
        <v>81</v>
      </c>
      <c r="AY117" s="193" t="s">
        <v>152</v>
      </c>
      <c r="BK117" s="195">
        <f>SUM(BK118:BK123)</f>
        <v>0</v>
      </c>
    </row>
    <row r="118" spans="1:65" s="2" customFormat="1" ht="36" customHeight="1">
      <c r="A118" s="37"/>
      <c r="B118" s="38"/>
      <c r="C118" s="198" t="s">
        <v>202</v>
      </c>
      <c r="D118" s="198" t="s">
        <v>154</v>
      </c>
      <c r="E118" s="199" t="s">
        <v>2788</v>
      </c>
      <c r="F118" s="200" t="s">
        <v>2789</v>
      </c>
      <c r="G118" s="201" t="s">
        <v>212</v>
      </c>
      <c r="H118" s="202">
        <v>1</v>
      </c>
      <c r="I118" s="203"/>
      <c r="J118" s="204">
        <f>ROUND(I118*H118,2)</f>
        <v>0</v>
      </c>
      <c r="K118" s="200" t="s">
        <v>158</v>
      </c>
      <c r="L118" s="42"/>
      <c r="M118" s="205" t="s">
        <v>21</v>
      </c>
      <c r="N118" s="206" t="s">
        <v>45</v>
      </c>
      <c r="O118" s="68"/>
      <c r="P118" s="207">
        <f>O118*H118</f>
        <v>0</v>
      </c>
      <c r="Q118" s="207">
        <v>0</v>
      </c>
      <c r="R118" s="207">
        <f>Q118*H118</f>
        <v>0</v>
      </c>
      <c r="S118" s="207">
        <v>0</v>
      </c>
      <c r="T118" s="208">
        <f>S118*H118</f>
        <v>0</v>
      </c>
      <c r="U118" s="37"/>
      <c r="V118" s="37"/>
      <c r="W118" s="37"/>
      <c r="X118" s="37"/>
      <c r="Y118" s="37"/>
      <c r="Z118" s="37"/>
      <c r="AA118" s="37"/>
      <c r="AB118" s="37"/>
      <c r="AC118" s="37"/>
      <c r="AD118" s="37"/>
      <c r="AE118" s="37"/>
      <c r="AR118" s="209" t="s">
        <v>159</v>
      </c>
      <c r="AT118" s="209" t="s">
        <v>154</v>
      </c>
      <c r="AU118" s="209" t="s">
        <v>83</v>
      </c>
      <c r="AY118" s="19" t="s">
        <v>152</v>
      </c>
      <c r="BE118" s="210">
        <f>IF(N118="základní",J118,0)</f>
        <v>0</v>
      </c>
      <c r="BF118" s="210">
        <f>IF(N118="snížená",J118,0)</f>
        <v>0</v>
      </c>
      <c r="BG118" s="210">
        <f>IF(N118="zákl. přenesená",J118,0)</f>
        <v>0</v>
      </c>
      <c r="BH118" s="210">
        <f>IF(N118="sníž. přenesená",J118,0)</f>
        <v>0</v>
      </c>
      <c r="BI118" s="210">
        <f>IF(N118="nulová",J118,0)</f>
        <v>0</v>
      </c>
      <c r="BJ118" s="19" t="s">
        <v>81</v>
      </c>
      <c r="BK118" s="210">
        <f>ROUND(I118*H118,2)</f>
        <v>0</v>
      </c>
      <c r="BL118" s="19" t="s">
        <v>159</v>
      </c>
      <c r="BM118" s="209" t="s">
        <v>2790</v>
      </c>
    </row>
    <row r="119" spans="1:65" s="14" customFormat="1">
      <c r="B119" s="222"/>
      <c r="C119" s="223"/>
      <c r="D119" s="213" t="s">
        <v>161</v>
      </c>
      <c r="E119" s="224" t="s">
        <v>21</v>
      </c>
      <c r="F119" s="225" t="s">
        <v>2791</v>
      </c>
      <c r="G119" s="223"/>
      <c r="H119" s="226">
        <v>1</v>
      </c>
      <c r="I119" s="227"/>
      <c r="J119" s="223"/>
      <c r="K119" s="223"/>
      <c r="L119" s="228"/>
      <c r="M119" s="229"/>
      <c r="N119" s="230"/>
      <c r="O119" s="230"/>
      <c r="P119" s="230"/>
      <c r="Q119" s="230"/>
      <c r="R119" s="230"/>
      <c r="S119" s="230"/>
      <c r="T119" s="231"/>
      <c r="AT119" s="232" t="s">
        <v>161</v>
      </c>
      <c r="AU119" s="232" t="s">
        <v>83</v>
      </c>
      <c r="AV119" s="14" t="s">
        <v>83</v>
      </c>
      <c r="AW119" s="14" t="s">
        <v>36</v>
      </c>
      <c r="AX119" s="14" t="s">
        <v>81</v>
      </c>
      <c r="AY119" s="232" t="s">
        <v>152</v>
      </c>
    </row>
    <row r="120" spans="1:65" s="2" customFormat="1" ht="16.5" customHeight="1">
      <c r="A120" s="37"/>
      <c r="B120" s="38"/>
      <c r="C120" s="244" t="s">
        <v>209</v>
      </c>
      <c r="D120" s="244" t="s">
        <v>365</v>
      </c>
      <c r="E120" s="245" t="s">
        <v>2792</v>
      </c>
      <c r="F120" s="246" t="s">
        <v>2793</v>
      </c>
      <c r="G120" s="247" t="s">
        <v>212</v>
      </c>
      <c r="H120" s="248">
        <v>1</v>
      </c>
      <c r="I120" s="249"/>
      <c r="J120" s="250">
        <f>ROUND(I120*H120,2)</f>
        <v>0</v>
      </c>
      <c r="K120" s="246" t="s">
        <v>158</v>
      </c>
      <c r="L120" s="251"/>
      <c r="M120" s="252" t="s">
        <v>21</v>
      </c>
      <c r="N120" s="253" t="s">
        <v>45</v>
      </c>
      <c r="O120" s="68"/>
      <c r="P120" s="207">
        <f>O120*H120</f>
        <v>0</v>
      </c>
      <c r="Q120" s="207">
        <v>1.3999999999999999E-4</v>
      </c>
      <c r="R120" s="207">
        <f>Q120*H120</f>
        <v>1.3999999999999999E-4</v>
      </c>
      <c r="S120" s="207">
        <v>0</v>
      </c>
      <c r="T120" s="208">
        <f>S120*H120</f>
        <v>0</v>
      </c>
      <c r="U120" s="37"/>
      <c r="V120" s="37"/>
      <c r="W120" s="37"/>
      <c r="X120" s="37"/>
      <c r="Y120" s="37"/>
      <c r="Z120" s="37"/>
      <c r="AA120" s="37"/>
      <c r="AB120" s="37"/>
      <c r="AC120" s="37"/>
      <c r="AD120" s="37"/>
      <c r="AE120" s="37"/>
      <c r="AR120" s="209" t="s">
        <v>209</v>
      </c>
      <c r="AT120" s="209" t="s">
        <v>365</v>
      </c>
      <c r="AU120" s="209" t="s">
        <v>83</v>
      </c>
      <c r="AY120" s="19" t="s">
        <v>152</v>
      </c>
      <c r="BE120" s="210">
        <f>IF(N120="základní",J120,0)</f>
        <v>0</v>
      </c>
      <c r="BF120" s="210">
        <f>IF(N120="snížená",J120,0)</f>
        <v>0</v>
      </c>
      <c r="BG120" s="210">
        <f>IF(N120="zákl. přenesená",J120,0)</f>
        <v>0</v>
      </c>
      <c r="BH120" s="210">
        <f>IF(N120="sníž. přenesená",J120,0)</f>
        <v>0</v>
      </c>
      <c r="BI120" s="210">
        <f>IF(N120="nulová",J120,0)</f>
        <v>0</v>
      </c>
      <c r="BJ120" s="19" t="s">
        <v>81</v>
      </c>
      <c r="BK120" s="210">
        <f>ROUND(I120*H120,2)</f>
        <v>0</v>
      </c>
      <c r="BL120" s="19" t="s">
        <v>159</v>
      </c>
      <c r="BM120" s="209" t="s">
        <v>2794</v>
      </c>
    </row>
    <row r="121" spans="1:65" s="14" customFormat="1">
      <c r="B121" s="222"/>
      <c r="C121" s="223"/>
      <c r="D121" s="213" t="s">
        <v>161</v>
      </c>
      <c r="E121" s="224" t="s">
        <v>21</v>
      </c>
      <c r="F121" s="225" t="s">
        <v>2020</v>
      </c>
      <c r="G121" s="223"/>
      <c r="H121" s="226">
        <v>1</v>
      </c>
      <c r="I121" s="227"/>
      <c r="J121" s="223"/>
      <c r="K121" s="223"/>
      <c r="L121" s="228"/>
      <c r="M121" s="229"/>
      <c r="N121" s="230"/>
      <c r="O121" s="230"/>
      <c r="P121" s="230"/>
      <c r="Q121" s="230"/>
      <c r="R121" s="230"/>
      <c r="S121" s="230"/>
      <c r="T121" s="231"/>
      <c r="AT121" s="232" t="s">
        <v>161</v>
      </c>
      <c r="AU121" s="232" t="s">
        <v>83</v>
      </c>
      <c r="AV121" s="14" t="s">
        <v>83</v>
      </c>
      <c r="AW121" s="14" t="s">
        <v>36</v>
      </c>
      <c r="AX121" s="14" t="s">
        <v>81</v>
      </c>
      <c r="AY121" s="232" t="s">
        <v>152</v>
      </c>
    </row>
    <row r="122" spans="1:65" s="2" customFormat="1" ht="24" customHeight="1">
      <c r="A122" s="37"/>
      <c r="B122" s="38"/>
      <c r="C122" s="198" t="s">
        <v>216</v>
      </c>
      <c r="D122" s="198" t="s">
        <v>154</v>
      </c>
      <c r="E122" s="199" t="s">
        <v>2795</v>
      </c>
      <c r="F122" s="200" t="s">
        <v>2796</v>
      </c>
      <c r="G122" s="201" t="s">
        <v>157</v>
      </c>
      <c r="H122" s="202">
        <v>6.4000000000000001E-2</v>
      </c>
      <c r="I122" s="203"/>
      <c r="J122" s="204">
        <f>ROUND(I122*H122,2)</f>
        <v>0</v>
      </c>
      <c r="K122" s="200" t="s">
        <v>158</v>
      </c>
      <c r="L122" s="42"/>
      <c r="M122" s="205" t="s">
        <v>21</v>
      </c>
      <c r="N122" s="206" t="s">
        <v>45</v>
      </c>
      <c r="O122" s="68"/>
      <c r="P122" s="207">
        <f>O122*H122</f>
        <v>0</v>
      </c>
      <c r="Q122" s="207">
        <v>0</v>
      </c>
      <c r="R122" s="207">
        <f>Q122*H122</f>
        <v>0</v>
      </c>
      <c r="S122" s="207">
        <v>0</v>
      </c>
      <c r="T122" s="208">
        <f>S122*H122</f>
        <v>0</v>
      </c>
      <c r="U122" s="37"/>
      <c r="V122" s="37"/>
      <c r="W122" s="37"/>
      <c r="X122" s="37"/>
      <c r="Y122" s="37"/>
      <c r="Z122" s="37"/>
      <c r="AA122" s="37"/>
      <c r="AB122" s="37"/>
      <c r="AC122" s="37"/>
      <c r="AD122" s="37"/>
      <c r="AE122" s="37"/>
      <c r="AR122" s="209" t="s">
        <v>159</v>
      </c>
      <c r="AT122" s="209" t="s">
        <v>154</v>
      </c>
      <c r="AU122" s="209" t="s">
        <v>83</v>
      </c>
      <c r="AY122" s="19" t="s">
        <v>152</v>
      </c>
      <c r="BE122" s="210">
        <f>IF(N122="základní",J122,0)</f>
        <v>0</v>
      </c>
      <c r="BF122" s="210">
        <f>IF(N122="snížená",J122,0)</f>
        <v>0</v>
      </c>
      <c r="BG122" s="210">
        <f>IF(N122="zákl. přenesená",J122,0)</f>
        <v>0</v>
      </c>
      <c r="BH122" s="210">
        <f>IF(N122="sníž. přenesená",J122,0)</f>
        <v>0</v>
      </c>
      <c r="BI122" s="210">
        <f>IF(N122="nulová",J122,0)</f>
        <v>0</v>
      </c>
      <c r="BJ122" s="19" t="s">
        <v>81</v>
      </c>
      <c r="BK122" s="210">
        <f>ROUND(I122*H122,2)</f>
        <v>0</v>
      </c>
      <c r="BL122" s="19" t="s">
        <v>159</v>
      </c>
      <c r="BM122" s="209" t="s">
        <v>2797</v>
      </c>
    </row>
    <row r="123" spans="1:65" s="14" customFormat="1">
      <c r="B123" s="222"/>
      <c r="C123" s="223"/>
      <c r="D123" s="213" t="s">
        <v>161</v>
      </c>
      <c r="E123" s="224" t="s">
        <v>21</v>
      </c>
      <c r="F123" s="225" t="s">
        <v>2798</v>
      </c>
      <c r="G123" s="223"/>
      <c r="H123" s="226">
        <v>6.4000000000000001E-2</v>
      </c>
      <c r="I123" s="227"/>
      <c r="J123" s="223"/>
      <c r="K123" s="223"/>
      <c r="L123" s="228"/>
      <c r="M123" s="229"/>
      <c r="N123" s="230"/>
      <c r="O123" s="230"/>
      <c r="P123" s="230"/>
      <c r="Q123" s="230"/>
      <c r="R123" s="230"/>
      <c r="S123" s="230"/>
      <c r="T123" s="231"/>
      <c r="AT123" s="232" t="s">
        <v>161</v>
      </c>
      <c r="AU123" s="232" t="s">
        <v>83</v>
      </c>
      <c r="AV123" s="14" t="s">
        <v>83</v>
      </c>
      <c r="AW123" s="14" t="s">
        <v>36</v>
      </c>
      <c r="AX123" s="14" t="s">
        <v>81</v>
      </c>
      <c r="AY123" s="232" t="s">
        <v>152</v>
      </c>
    </row>
    <row r="124" spans="1:65" s="12" customFormat="1" ht="22.9" customHeight="1">
      <c r="B124" s="182"/>
      <c r="C124" s="183"/>
      <c r="D124" s="184" t="s">
        <v>73</v>
      </c>
      <c r="E124" s="196" t="s">
        <v>770</v>
      </c>
      <c r="F124" s="196" t="s">
        <v>921</v>
      </c>
      <c r="G124" s="183"/>
      <c r="H124" s="183"/>
      <c r="I124" s="186"/>
      <c r="J124" s="197">
        <f>BK124</f>
        <v>0</v>
      </c>
      <c r="K124" s="183"/>
      <c r="L124" s="188"/>
      <c r="M124" s="189"/>
      <c r="N124" s="190"/>
      <c r="O124" s="190"/>
      <c r="P124" s="191">
        <f>SUM(P125:P126)</f>
        <v>0</v>
      </c>
      <c r="Q124" s="190"/>
      <c r="R124" s="191">
        <f>SUM(R125:R126)</f>
        <v>5.3995499999999995E-3</v>
      </c>
      <c r="S124" s="190"/>
      <c r="T124" s="192">
        <f>SUM(T125:T126)</f>
        <v>0</v>
      </c>
      <c r="AR124" s="193" t="s">
        <v>81</v>
      </c>
      <c r="AT124" s="194" t="s">
        <v>73</v>
      </c>
      <c r="AU124" s="194" t="s">
        <v>81</v>
      </c>
      <c r="AY124" s="193" t="s">
        <v>152</v>
      </c>
      <c r="BK124" s="195">
        <f>SUM(BK125:BK126)</f>
        <v>0</v>
      </c>
    </row>
    <row r="125" spans="1:65" s="2" customFormat="1" ht="36" customHeight="1">
      <c r="A125" s="37"/>
      <c r="B125" s="38"/>
      <c r="C125" s="198" t="s">
        <v>223</v>
      </c>
      <c r="D125" s="198" t="s">
        <v>154</v>
      </c>
      <c r="E125" s="199" t="s">
        <v>985</v>
      </c>
      <c r="F125" s="200" t="s">
        <v>986</v>
      </c>
      <c r="G125" s="201" t="s">
        <v>219</v>
      </c>
      <c r="H125" s="202">
        <v>41.534999999999997</v>
      </c>
      <c r="I125" s="203"/>
      <c r="J125" s="204">
        <f>ROUND(I125*H125,2)</f>
        <v>0</v>
      </c>
      <c r="K125" s="200" t="s">
        <v>158</v>
      </c>
      <c r="L125" s="42"/>
      <c r="M125" s="205" t="s">
        <v>21</v>
      </c>
      <c r="N125" s="206" t="s">
        <v>45</v>
      </c>
      <c r="O125" s="68"/>
      <c r="P125" s="207">
        <f>O125*H125</f>
        <v>0</v>
      </c>
      <c r="Q125" s="207">
        <v>1.2999999999999999E-4</v>
      </c>
      <c r="R125" s="207">
        <f>Q125*H125</f>
        <v>5.3995499999999995E-3</v>
      </c>
      <c r="S125" s="207">
        <v>0</v>
      </c>
      <c r="T125" s="208">
        <f>S125*H125</f>
        <v>0</v>
      </c>
      <c r="U125" s="37"/>
      <c r="V125" s="37"/>
      <c r="W125" s="37"/>
      <c r="X125" s="37"/>
      <c r="Y125" s="37"/>
      <c r="Z125" s="37"/>
      <c r="AA125" s="37"/>
      <c r="AB125" s="37"/>
      <c r="AC125" s="37"/>
      <c r="AD125" s="37"/>
      <c r="AE125" s="37"/>
      <c r="AR125" s="209" t="s">
        <v>159</v>
      </c>
      <c r="AT125" s="209" t="s">
        <v>154</v>
      </c>
      <c r="AU125" s="209" t="s">
        <v>83</v>
      </c>
      <c r="AY125" s="19" t="s">
        <v>152</v>
      </c>
      <c r="BE125" s="210">
        <f>IF(N125="základní",J125,0)</f>
        <v>0</v>
      </c>
      <c r="BF125" s="210">
        <f>IF(N125="snížená",J125,0)</f>
        <v>0</v>
      </c>
      <c r="BG125" s="210">
        <f>IF(N125="zákl. přenesená",J125,0)</f>
        <v>0</v>
      </c>
      <c r="BH125" s="210">
        <f>IF(N125="sníž. přenesená",J125,0)</f>
        <v>0</v>
      </c>
      <c r="BI125" s="210">
        <f>IF(N125="nulová",J125,0)</f>
        <v>0</v>
      </c>
      <c r="BJ125" s="19" t="s">
        <v>81</v>
      </c>
      <c r="BK125" s="210">
        <f>ROUND(I125*H125,2)</f>
        <v>0</v>
      </c>
      <c r="BL125" s="19" t="s">
        <v>159</v>
      </c>
      <c r="BM125" s="209" t="s">
        <v>2799</v>
      </c>
    </row>
    <row r="126" spans="1:65" s="14" customFormat="1">
      <c r="B126" s="222"/>
      <c r="C126" s="223"/>
      <c r="D126" s="213" t="s">
        <v>161</v>
      </c>
      <c r="E126" s="224" t="s">
        <v>21</v>
      </c>
      <c r="F126" s="225" t="s">
        <v>2800</v>
      </c>
      <c r="G126" s="223"/>
      <c r="H126" s="226">
        <v>41.534999999999997</v>
      </c>
      <c r="I126" s="227"/>
      <c r="J126" s="223"/>
      <c r="K126" s="223"/>
      <c r="L126" s="228"/>
      <c r="M126" s="229"/>
      <c r="N126" s="230"/>
      <c r="O126" s="230"/>
      <c r="P126" s="230"/>
      <c r="Q126" s="230"/>
      <c r="R126" s="230"/>
      <c r="S126" s="230"/>
      <c r="T126" s="231"/>
      <c r="AT126" s="232" t="s">
        <v>161</v>
      </c>
      <c r="AU126" s="232" t="s">
        <v>83</v>
      </c>
      <c r="AV126" s="14" t="s">
        <v>83</v>
      </c>
      <c r="AW126" s="14" t="s">
        <v>36</v>
      </c>
      <c r="AX126" s="14" t="s">
        <v>81</v>
      </c>
      <c r="AY126" s="232" t="s">
        <v>152</v>
      </c>
    </row>
    <row r="127" spans="1:65" s="12" customFormat="1" ht="22.9" customHeight="1">
      <c r="B127" s="182"/>
      <c r="C127" s="183"/>
      <c r="D127" s="184" t="s">
        <v>73</v>
      </c>
      <c r="E127" s="196" t="s">
        <v>1001</v>
      </c>
      <c r="F127" s="196" t="s">
        <v>1002</v>
      </c>
      <c r="G127" s="183"/>
      <c r="H127" s="183"/>
      <c r="I127" s="186"/>
      <c r="J127" s="197">
        <f>BK127</f>
        <v>0</v>
      </c>
      <c r="K127" s="183"/>
      <c r="L127" s="188"/>
      <c r="M127" s="189"/>
      <c r="N127" s="190"/>
      <c r="O127" s="190"/>
      <c r="P127" s="191">
        <f>SUM(P128:P132)</f>
        <v>0</v>
      </c>
      <c r="Q127" s="190"/>
      <c r="R127" s="191">
        <f>SUM(R128:R132)</f>
        <v>0</v>
      </c>
      <c r="S127" s="190"/>
      <c r="T127" s="192">
        <f>SUM(T128:T132)</f>
        <v>0</v>
      </c>
      <c r="AR127" s="193" t="s">
        <v>81</v>
      </c>
      <c r="AT127" s="194" t="s">
        <v>73</v>
      </c>
      <c r="AU127" s="194" t="s">
        <v>81</v>
      </c>
      <c r="AY127" s="193" t="s">
        <v>152</v>
      </c>
      <c r="BK127" s="195">
        <f>SUM(BK128:BK132)</f>
        <v>0</v>
      </c>
    </row>
    <row r="128" spans="1:65" s="2" customFormat="1" ht="36" customHeight="1">
      <c r="A128" s="37"/>
      <c r="B128" s="38"/>
      <c r="C128" s="198" t="s">
        <v>230</v>
      </c>
      <c r="D128" s="198" t="s">
        <v>154</v>
      </c>
      <c r="E128" s="199" t="s">
        <v>1004</v>
      </c>
      <c r="F128" s="200" t="s">
        <v>1005</v>
      </c>
      <c r="G128" s="201" t="s">
        <v>199</v>
      </c>
      <c r="H128" s="202">
        <v>1.6930000000000001</v>
      </c>
      <c r="I128" s="203"/>
      <c r="J128" s="204">
        <f>ROUND(I128*H128,2)</f>
        <v>0</v>
      </c>
      <c r="K128" s="200" t="s">
        <v>158</v>
      </c>
      <c r="L128" s="42"/>
      <c r="M128" s="205" t="s">
        <v>21</v>
      </c>
      <c r="N128" s="206" t="s">
        <v>45</v>
      </c>
      <c r="O128" s="68"/>
      <c r="P128" s="207">
        <f>O128*H128</f>
        <v>0</v>
      </c>
      <c r="Q128" s="207">
        <v>0</v>
      </c>
      <c r="R128" s="207">
        <f>Q128*H128</f>
        <v>0</v>
      </c>
      <c r="S128" s="207">
        <v>0</v>
      </c>
      <c r="T128" s="208">
        <f>S128*H128</f>
        <v>0</v>
      </c>
      <c r="U128" s="37"/>
      <c r="V128" s="37"/>
      <c r="W128" s="37"/>
      <c r="X128" s="37"/>
      <c r="Y128" s="37"/>
      <c r="Z128" s="37"/>
      <c r="AA128" s="37"/>
      <c r="AB128" s="37"/>
      <c r="AC128" s="37"/>
      <c r="AD128" s="37"/>
      <c r="AE128" s="37"/>
      <c r="AR128" s="209" t="s">
        <v>159</v>
      </c>
      <c r="AT128" s="209" t="s">
        <v>154</v>
      </c>
      <c r="AU128" s="209" t="s">
        <v>83</v>
      </c>
      <c r="AY128" s="19" t="s">
        <v>152</v>
      </c>
      <c r="BE128" s="210">
        <f>IF(N128="základní",J128,0)</f>
        <v>0</v>
      </c>
      <c r="BF128" s="210">
        <f>IF(N128="snížená",J128,0)</f>
        <v>0</v>
      </c>
      <c r="BG128" s="210">
        <f>IF(N128="zákl. přenesená",J128,0)</f>
        <v>0</v>
      </c>
      <c r="BH128" s="210">
        <f>IF(N128="sníž. přenesená",J128,0)</f>
        <v>0</v>
      </c>
      <c r="BI128" s="210">
        <f>IF(N128="nulová",J128,0)</f>
        <v>0</v>
      </c>
      <c r="BJ128" s="19" t="s">
        <v>81</v>
      </c>
      <c r="BK128" s="210">
        <f>ROUND(I128*H128,2)</f>
        <v>0</v>
      </c>
      <c r="BL128" s="19" t="s">
        <v>159</v>
      </c>
      <c r="BM128" s="209" t="s">
        <v>2801</v>
      </c>
    </row>
    <row r="129" spans="1:65" s="2" customFormat="1" ht="24" customHeight="1">
      <c r="A129" s="37"/>
      <c r="B129" s="38"/>
      <c r="C129" s="198" t="s">
        <v>236</v>
      </c>
      <c r="D129" s="198" t="s">
        <v>154</v>
      </c>
      <c r="E129" s="199" t="s">
        <v>1008</v>
      </c>
      <c r="F129" s="200" t="s">
        <v>1009</v>
      </c>
      <c r="G129" s="201" t="s">
        <v>199</v>
      </c>
      <c r="H129" s="202">
        <v>1.6930000000000001</v>
      </c>
      <c r="I129" s="203"/>
      <c r="J129" s="204">
        <f>ROUND(I129*H129,2)</f>
        <v>0</v>
      </c>
      <c r="K129" s="200" t="s">
        <v>158</v>
      </c>
      <c r="L129" s="42"/>
      <c r="M129" s="205" t="s">
        <v>21</v>
      </c>
      <c r="N129" s="206" t="s">
        <v>45</v>
      </c>
      <c r="O129" s="68"/>
      <c r="P129" s="207">
        <f>O129*H129</f>
        <v>0</v>
      </c>
      <c r="Q129" s="207">
        <v>0</v>
      </c>
      <c r="R129" s="207">
        <f>Q129*H129</f>
        <v>0</v>
      </c>
      <c r="S129" s="207">
        <v>0</v>
      </c>
      <c r="T129" s="208">
        <f>S129*H129</f>
        <v>0</v>
      </c>
      <c r="U129" s="37"/>
      <c r="V129" s="37"/>
      <c r="W129" s="37"/>
      <c r="X129" s="37"/>
      <c r="Y129" s="37"/>
      <c r="Z129" s="37"/>
      <c r="AA129" s="37"/>
      <c r="AB129" s="37"/>
      <c r="AC129" s="37"/>
      <c r="AD129" s="37"/>
      <c r="AE129" s="37"/>
      <c r="AR129" s="209" t="s">
        <v>159</v>
      </c>
      <c r="AT129" s="209" t="s">
        <v>154</v>
      </c>
      <c r="AU129" s="209" t="s">
        <v>83</v>
      </c>
      <c r="AY129" s="19" t="s">
        <v>152</v>
      </c>
      <c r="BE129" s="210">
        <f>IF(N129="základní",J129,0)</f>
        <v>0</v>
      </c>
      <c r="BF129" s="210">
        <f>IF(N129="snížená",J129,0)</f>
        <v>0</v>
      </c>
      <c r="BG129" s="210">
        <f>IF(N129="zákl. přenesená",J129,0)</f>
        <v>0</v>
      </c>
      <c r="BH129" s="210">
        <f>IF(N129="sníž. přenesená",J129,0)</f>
        <v>0</v>
      </c>
      <c r="BI129" s="210">
        <f>IF(N129="nulová",J129,0)</f>
        <v>0</v>
      </c>
      <c r="BJ129" s="19" t="s">
        <v>81</v>
      </c>
      <c r="BK129" s="210">
        <f>ROUND(I129*H129,2)</f>
        <v>0</v>
      </c>
      <c r="BL129" s="19" t="s">
        <v>159</v>
      </c>
      <c r="BM129" s="209" t="s">
        <v>2802</v>
      </c>
    </row>
    <row r="130" spans="1:65" s="2" customFormat="1" ht="36" customHeight="1">
      <c r="A130" s="37"/>
      <c r="B130" s="38"/>
      <c r="C130" s="198" t="s">
        <v>242</v>
      </c>
      <c r="D130" s="198" t="s">
        <v>154</v>
      </c>
      <c r="E130" s="199" t="s">
        <v>2803</v>
      </c>
      <c r="F130" s="200" t="s">
        <v>2804</v>
      </c>
      <c r="G130" s="201" t="s">
        <v>199</v>
      </c>
      <c r="H130" s="202">
        <v>11.851000000000001</v>
      </c>
      <c r="I130" s="203"/>
      <c r="J130" s="204">
        <f>ROUND(I130*H130,2)</f>
        <v>0</v>
      </c>
      <c r="K130" s="200" t="s">
        <v>158</v>
      </c>
      <c r="L130" s="42"/>
      <c r="M130" s="205" t="s">
        <v>21</v>
      </c>
      <c r="N130" s="206" t="s">
        <v>45</v>
      </c>
      <c r="O130" s="68"/>
      <c r="P130" s="207">
        <f>O130*H130</f>
        <v>0</v>
      </c>
      <c r="Q130" s="207">
        <v>0</v>
      </c>
      <c r="R130" s="207">
        <f>Q130*H130</f>
        <v>0</v>
      </c>
      <c r="S130" s="207">
        <v>0</v>
      </c>
      <c r="T130" s="208">
        <f>S130*H130</f>
        <v>0</v>
      </c>
      <c r="U130" s="37"/>
      <c r="V130" s="37"/>
      <c r="W130" s="37"/>
      <c r="X130" s="37"/>
      <c r="Y130" s="37"/>
      <c r="Z130" s="37"/>
      <c r="AA130" s="37"/>
      <c r="AB130" s="37"/>
      <c r="AC130" s="37"/>
      <c r="AD130" s="37"/>
      <c r="AE130" s="37"/>
      <c r="AR130" s="209" t="s">
        <v>159</v>
      </c>
      <c r="AT130" s="209" t="s">
        <v>154</v>
      </c>
      <c r="AU130" s="209" t="s">
        <v>83</v>
      </c>
      <c r="AY130" s="19" t="s">
        <v>152</v>
      </c>
      <c r="BE130" s="210">
        <f>IF(N130="základní",J130,0)</f>
        <v>0</v>
      </c>
      <c r="BF130" s="210">
        <f>IF(N130="snížená",J130,0)</f>
        <v>0</v>
      </c>
      <c r="BG130" s="210">
        <f>IF(N130="zákl. přenesená",J130,0)</f>
        <v>0</v>
      </c>
      <c r="BH130" s="210">
        <f>IF(N130="sníž. přenesená",J130,0)</f>
        <v>0</v>
      </c>
      <c r="BI130" s="210">
        <f>IF(N130="nulová",J130,0)</f>
        <v>0</v>
      </c>
      <c r="BJ130" s="19" t="s">
        <v>81</v>
      </c>
      <c r="BK130" s="210">
        <f>ROUND(I130*H130,2)</f>
        <v>0</v>
      </c>
      <c r="BL130" s="19" t="s">
        <v>159</v>
      </c>
      <c r="BM130" s="209" t="s">
        <v>2805</v>
      </c>
    </row>
    <row r="131" spans="1:65" s="14" customFormat="1">
      <c r="B131" s="222"/>
      <c r="C131" s="223"/>
      <c r="D131" s="213" t="s">
        <v>161</v>
      </c>
      <c r="E131" s="224" t="s">
        <v>21</v>
      </c>
      <c r="F131" s="225" t="s">
        <v>2806</v>
      </c>
      <c r="G131" s="223"/>
      <c r="H131" s="226">
        <v>11.851000000000001</v>
      </c>
      <c r="I131" s="227"/>
      <c r="J131" s="223"/>
      <c r="K131" s="223"/>
      <c r="L131" s="228"/>
      <c r="M131" s="229"/>
      <c r="N131" s="230"/>
      <c r="O131" s="230"/>
      <c r="P131" s="230"/>
      <c r="Q131" s="230"/>
      <c r="R131" s="230"/>
      <c r="S131" s="230"/>
      <c r="T131" s="231"/>
      <c r="AT131" s="232" t="s">
        <v>161</v>
      </c>
      <c r="AU131" s="232" t="s">
        <v>83</v>
      </c>
      <c r="AV131" s="14" t="s">
        <v>83</v>
      </c>
      <c r="AW131" s="14" t="s">
        <v>36</v>
      </c>
      <c r="AX131" s="14" t="s">
        <v>81</v>
      </c>
      <c r="AY131" s="232" t="s">
        <v>152</v>
      </c>
    </row>
    <row r="132" spans="1:65" s="2" customFormat="1" ht="36" customHeight="1">
      <c r="A132" s="37"/>
      <c r="B132" s="38"/>
      <c r="C132" s="198" t="s">
        <v>246</v>
      </c>
      <c r="D132" s="198" t="s">
        <v>154</v>
      </c>
      <c r="E132" s="199" t="s">
        <v>1017</v>
      </c>
      <c r="F132" s="200" t="s">
        <v>1018</v>
      </c>
      <c r="G132" s="201" t="s">
        <v>199</v>
      </c>
      <c r="H132" s="202">
        <v>1.6930000000000001</v>
      </c>
      <c r="I132" s="203"/>
      <c r="J132" s="204">
        <f>ROUND(I132*H132,2)</f>
        <v>0</v>
      </c>
      <c r="K132" s="200" t="s">
        <v>158</v>
      </c>
      <c r="L132" s="42"/>
      <c r="M132" s="205" t="s">
        <v>21</v>
      </c>
      <c r="N132" s="206" t="s">
        <v>45</v>
      </c>
      <c r="O132" s="68"/>
      <c r="P132" s="207">
        <f>O132*H132</f>
        <v>0</v>
      </c>
      <c r="Q132" s="207">
        <v>0</v>
      </c>
      <c r="R132" s="207">
        <f>Q132*H132</f>
        <v>0</v>
      </c>
      <c r="S132" s="207">
        <v>0</v>
      </c>
      <c r="T132" s="208">
        <f>S132*H132</f>
        <v>0</v>
      </c>
      <c r="U132" s="37"/>
      <c r="V132" s="37"/>
      <c r="W132" s="37"/>
      <c r="X132" s="37"/>
      <c r="Y132" s="37"/>
      <c r="Z132" s="37"/>
      <c r="AA132" s="37"/>
      <c r="AB132" s="37"/>
      <c r="AC132" s="37"/>
      <c r="AD132" s="37"/>
      <c r="AE132" s="37"/>
      <c r="AR132" s="209" t="s">
        <v>159</v>
      </c>
      <c r="AT132" s="209" t="s">
        <v>154</v>
      </c>
      <c r="AU132" s="209" t="s">
        <v>83</v>
      </c>
      <c r="AY132" s="19" t="s">
        <v>152</v>
      </c>
      <c r="BE132" s="210">
        <f>IF(N132="základní",J132,0)</f>
        <v>0</v>
      </c>
      <c r="BF132" s="210">
        <f>IF(N132="snížená",J132,0)</f>
        <v>0</v>
      </c>
      <c r="BG132" s="210">
        <f>IF(N132="zákl. přenesená",J132,0)</f>
        <v>0</v>
      </c>
      <c r="BH132" s="210">
        <f>IF(N132="sníž. přenesená",J132,0)</f>
        <v>0</v>
      </c>
      <c r="BI132" s="210">
        <f>IF(N132="nulová",J132,0)</f>
        <v>0</v>
      </c>
      <c r="BJ132" s="19" t="s">
        <v>81</v>
      </c>
      <c r="BK132" s="210">
        <f>ROUND(I132*H132,2)</f>
        <v>0</v>
      </c>
      <c r="BL132" s="19" t="s">
        <v>159</v>
      </c>
      <c r="BM132" s="209" t="s">
        <v>2807</v>
      </c>
    </row>
    <row r="133" spans="1:65" s="12" customFormat="1" ht="22.9" customHeight="1">
      <c r="B133" s="182"/>
      <c r="C133" s="183"/>
      <c r="D133" s="184" t="s">
        <v>73</v>
      </c>
      <c r="E133" s="196" t="s">
        <v>1020</v>
      </c>
      <c r="F133" s="196" t="s">
        <v>1021</v>
      </c>
      <c r="G133" s="183"/>
      <c r="H133" s="183"/>
      <c r="I133" s="186"/>
      <c r="J133" s="197">
        <f>BK133</f>
        <v>0</v>
      </c>
      <c r="K133" s="183"/>
      <c r="L133" s="188"/>
      <c r="M133" s="189"/>
      <c r="N133" s="190"/>
      <c r="O133" s="190"/>
      <c r="P133" s="191">
        <f>P134</f>
        <v>0</v>
      </c>
      <c r="Q133" s="190"/>
      <c r="R133" s="191">
        <f>R134</f>
        <v>0</v>
      </c>
      <c r="S133" s="190"/>
      <c r="T133" s="192">
        <f>T134</f>
        <v>0</v>
      </c>
      <c r="AR133" s="193" t="s">
        <v>81</v>
      </c>
      <c r="AT133" s="194" t="s">
        <v>73</v>
      </c>
      <c r="AU133" s="194" t="s">
        <v>81</v>
      </c>
      <c r="AY133" s="193" t="s">
        <v>152</v>
      </c>
      <c r="BK133" s="195">
        <f>BK134</f>
        <v>0</v>
      </c>
    </row>
    <row r="134" spans="1:65" s="2" customFormat="1" ht="72" customHeight="1">
      <c r="A134" s="37"/>
      <c r="B134" s="38"/>
      <c r="C134" s="198" t="s">
        <v>8</v>
      </c>
      <c r="D134" s="198" t="s">
        <v>154</v>
      </c>
      <c r="E134" s="199" t="s">
        <v>2808</v>
      </c>
      <c r="F134" s="200" t="s">
        <v>2809</v>
      </c>
      <c r="G134" s="201" t="s">
        <v>199</v>
      </c>
      <c r="H134" s="202">
        <v>8.8759999999999994</v>
      </c>
      <c r="I134" s="203"/>
      <c r="J134" s="204">
        <f>ROUND(I134*H134,2)</f>
        <v>0</v>
      </c>
      <c r="K134" s="200" t="s">
        <v>158</v>
      </c>
      <c r="L134" s="42"/>
      <c r="M134" s="205" t="s">
        <v>21</v>
      </c>
      <c r="N134" s="206" t="s">
        <v>45</v>
      </c>
      <c r="O134" s="68"/>
      <c r="P134" s="207">
        <f>O134*H134</f>
        <v>0</v>
      </c>
      <c r="Q134" s="207">
        <v>0</v>
      </c>
      <c r="R134" s="207">
        <f>Q134*H134</f>
        <v>0</v>
      </c>
      <c r="S134" s="207">
        <v>0</v>
      </c>
      <c r="T134" s="208">
        <f>S134*H134</f>
        <v>0</v>
      </c>
      <c r="U134" s="37"/>
      <c r="V134" s="37"/>
      <c r="W134" s="37"/>
      <c r="X134" s="37"/>
      <c r="Y134" s="37"/>
      <c r="Z134" s="37"/>
      <c r="AA134" s="37"/>
      <c r="AB134" s="37"/>
      <c r="AC134" s="37"/>
      <c r="AD134" s="37"/>
      <c r="AE134" s="37"/>
      <c r="AR134" s="209" t="s">
        <v>159</v>
      </c>
      <c r="AT134" s="209" t="s">
        <v>154</v>
      </c>
      <c r="AU134" s="209" t="s">
        <v>83</v>
      </c>
      <c r="AY134" s="19" t="s">
        <v>152</v>
      </c>
      <c r="BE134" s="210">
        <f>IF(N134="základní",J134,0)</f>
        <v>0</v>
      </c>
      <c r="BF134" s="210">
        <f>IF(N134="snížená",J134,0)</f>
        <v>0</v>
      </c>
      <c r="BG134" s="210">
        <f>IF(N134="zákl. přenesená",J134,0)</f>
        <v>0</v>
      </c>
      <c r="BH134" s="210">
        <f>IF(N134="sníž. přenesená",J134,0)</f>
        <v>0</v>
      </c>
      <c r="BI134" s="210">
        <f>IF(N134="nulová",J134,0)</f>
        <v>0</v>
      </c>
      <c r="BJ134" s="19" t="s">
        <v>81</v>
      </c>
      <c r="BK134" s="210">
        <f>ROUND(I134*H134,2)</f>
        <v>0</v>
      </c>
      <c r="BL134" s="19" t="s">
        <v>159</v>
      </c>
      <c r="BM134" s="209" t="s">
        <v>2810</v>
      </c>
    </row>
    <row r="135" spans="1:65" s="12" customFormat="1" ht="25.9" customHeight="1">
      <c r="B135" s="182"/>
      <c r="C135" s="183"/>
      <c r="D135" s="184" t="s">
        <v>73</v>
      </c>
      <c r="E135" s="185" t="s">
        <v>1026</v>
      </c>
      <c r="F135" s="185" t="s">
        <v>1027</v>
      </c>
      <c r="G135" s="183"/>
      <c r="H135" s="183"/>
      <c r="I135" s="186"/>
      <c r="J135" s="187">
        <f>BK135</f>
        <v>0</v>
      </c>
      <c r="K135" s="183"/>
      <c r="L135" s="188"/>
      <c r="M135" s="189"/>
      <c r="N135" s="190"/>
      <c r="O135" s="190"/>
      <c r="P135" s="191">
        <f>P136+P139+P144+P176+P210+P223+P273</f>
        <v>0</v>
      </c>
      <c r="Q135" s="190"/>
      <c r="R135" s="191">
        <f>R136+R139+R144+R176+R210+R223+R273</f>
        <v>1.4929537600000002</v>
      </c>
      <c r="S135" s="190"/>
      <c r="T135" s="192">
        <f>T136+T139+T144+T176+T210+T223+T273</f>
        <v>1.6925005599999998</v>
      </c>
      <c r="AR135" s="193" t="s">
        <v>83</v>
      </c>
      <c r="AT135" s="194" t="s">
        <v>73</v>
      </c>
      <c r="AU135" s="194" t="s">
        <v>74</v>
      </c>
      <c r="AY135" s="193" t="s">
        <v>152</v>
      </c>
      <c r="BK135" s="195">
        <f>BK136+BK139+BK144+BK176+BK210+BK223+BK273</f>
        <v>0</v>
      </c>
    </row>
    <row r="136" spans="1:65" s="12" customFormat="1" ht="22.9" customHeight="1">
      <c r="B136" s="182"/>
      <c r="C136" s="183"/>
      <c r="D136" s="184" t="s">
        <v>73</v>
      </c>
      <c r="E136" s="196" t="s">
        <v>1135</v>
      </c>
      <c r="F136" s="196" t="s">
        <v>1136</v>
      </c>
      <c r="G136" s="183"/>
      <c r="H136" s="183"/>
      <c r="I136" s="186"/>
      <c r="J136" s="197">
        <f>BK136</f>
        <v>0</v>
      </c>
      <c r="K136" s="183"/>
      <c r="L136" s="188"/>
      <c r="M136" s="189"/>
      <c r="N136" s="190"/>
      <c r="O136" s="190"/>
      <c r="P136" s="191">
        <f>SUM(P137:P138)</f>
        <v>0</v>
      </c>
      <c r="Q136" s="190"/>
      <c r="R136" s="191">
        <f>SUM(R137:R138)</f>
        <v>0</v>
      </c>
      <c r="S136" s="190"/>
      <c r="T136" s="192">
        <f>SUM(T137:T138)</f>
        <v>1.9088000000000001E-2</v>
      </c>
      <c r="AR136" s="193" t="s">
        <v>83</v>
      </c>
      <c r="AT136" s="194" t="s">
        <v>73</v>
      </c>
      <c r="AU136" s="194" t="s">
        <v>81</v>
      </c>
      <c r="AY136" s="193" t="s">
        <v>152</v>
      </c>
      <c r="BK136" s="195">
        <f>SUM(BK137:BK138)</f>
        <v>0</v>
      </c>
    </row>
    <row r="137" spans="1:65" s="2" customFormat="1" ht="60" customHeight="1">
      <c r="A137" s="37"/>
      <c r="B137" s="38"/>
      <c r="C137" s="198" t="s">
        <v>259</v>
      </c>
      <c r="D137" s="198" t="s">
        <v>154</v>
      </c>
      <c r="E137" s="199" t="s">
        <v>2811</v>
      </c>
      <c r="F137" s="200" t="s">
        <v>2812</v>
      </c>
      <c r="G137" s="201" t="s">
        <v>219</v>
      </c>
      <c r="H137" s="202">
        <v>11.93</v>
      </c>
      <c r="I137" s="203"/>
      <c r="J137" s="204">
        <f>ROUND(I137*H137,2)</f>
        <v>0</v>
      </c>
      <c r="K137" s="200" t="s">
        <v>158</v>
      </c>
      <c r="L137" s="42"/>
      <c r="M137" s="205" t="s">
        <v>21</v>
      </c>
      <c r="N137" s="206" t="s">
        <v>45</v>
      </c>
      <c r="O137" s="68"/>
      <c r="P137" s="207">
        <f>O137*H137</f>
        <v>0</v>
      </c>
      <c r="Q137" s="207">
        <v>0</v>
      </c>
      <c r="R137" s="207">
        <f>Q137*H137</f>
        <v>0</v>
      </c>
      <c r="S137" s="207">
        <v>1.6000000000000001E-3</v>
      </c>
      <c r="T137" s="208">
        <f>S137*H137</f>
        <v>1.9088000000000001E-2</v>
      </c>
      <c r="U137" s="37"/>
      <c r="V137" s="37"/>
      <c r="W137" s="37"/>
      <c r="X137" s="37"/>
      <c r="Y137" s="37"/>
      <c r="Z137" s="37"/>
      <c r="AA137" s="37"/>
      <c r="AB137" s="37"/>
      <c r="AC137" s="37"/>
      <c r="AD137" s="37"/>
      <c r="AE137" s="37"/>
      <c r="AR137" s="209" t="s">
        <v>259</v>
      </c>
      <c r="AT137" s="209" t="s">
        <v>154</v>
      </c>
      <c r="AU137" s="209" t="s">
        <v>83</v>
      </c>
      <c r="AY137" s="19" t="s">
        <v>152</v>
      </c>
      <c r="BE137" s="210">
        <f>IF(N137="základní",J137,0)</f>
        <v>0</v>
      </c>
      <c r="BF137" s="210">
        <f>IF(N137="snížená",J137,0)</f>
        <v>0</v>
      </c>
      <c r="BG137" s="210">
        <f>IF(N137="zákl. přenesená",J137,0)</f>
        <v>0</v>
      </c>
      <c r="BH137" s="210">
        <f>IF(N137="sníž. přenesená",J137,0)</f>
        <v>0</v>
      </c>
      <c r="BI137" s="210">
        <f>IF(N137="nulová",J137,0)</f>
        <v>0</v>
      </c>
      <c r="BJ137" s="19" t="s">
        <v>81</v>
      </c>
      <c r="BK137" s="210">
        <f>ROUND(I137*H137,2)</f>
        <v>0</v>
      </c>
      <c r="BL137" s="19" t="s">
        <v>259</v>
      </c>
      <c r="BM137" s="209" t="s">
        <v>2813</v>
      </c>
    </row>
    <row r="138" spans="1:65" s="14" customFormat="1" ht="22.5">
      <c r="B138" s="222"/>
      <c r="C138" s="223"/>
      <c r="D138" s="213" t="s">
        <v>161</v>
      </c>
      <c r="E138" s="224" t="s">
        <v>21</v>
      </c>
      <c r="F138" s="225" t="s">
        <v>2814</v>
      </c>
      <c r="G138" s="223"/>
      <c r="H138" s="226">
        <v>11.93</v>
      </c>
      <c r="I138" s="227"/>
      <c r="J138" s="223"/>
      <c r="K138" s="223"/>
      <c r="L138" s="228"/>
      <c r="M138" s="229"/>
      <c r="N138" s="230"/>
      <c r="O138" s="230"/>
      <c r="P138" s="230"/>
      <c r="Q138" s="230"/>
      <c r="R138" s="230"/>
      <c r="S138" s="230"/>
      <c r="T138" s="231"/>
      <c r="AT138" s="232" t="s">
        <v>161</v>
      </c>
      <c r="AU138" s="232" t="s">
        <v>83</v>
      </c>
      <c r="AV138" s="14" t="s">
        <v>83</v>
      </c>
      <c r="AW138" s="14" t="s">
        <v>36</v>
      </c>
      <c r="AX138" s="14" t="s">
        <v>81</v>
      </c>
      <c r="AY138" s="232" t="s">
        <v>152</v>
      </c>
    </row>
    <row r="139" spans="1:65" s="12" customFormat="1" ht="22.9" customHeight="1">
      <c r="B139" s="182"/>
      <c r="C139" s="183"/>
      <c r="D139" s="184" t="s">
        <v>73</v>
      </c>
      <c r="E139" s="196" t="s">
        <v>2815</v>
      </c>
      <c r="F139" s="196" t="s">
        <v>2816</v>
      </c>
      <c r="G139" s="183"/>
      <c r="H139" s="183"/>
      <c r="I139" s="186"/>
      <c r="J139" s="197">
        <f>BK139</f>
        <v>0</v>
      </c>
      <c r="K139" s="183"/>
      <c r="L139" s="188"/>
      <c r="M139" s="189"/>
      <c r="N139" s="190"/>
      <c r="O139" s="190"/>
      <c r="P139" s="191">
        <f>SUM(P140:P143)</f>
        <v>0</v>
      </c>
      <c r="Q139" s="190"/>
      <c r="R139" s="191">
        <f>SUM(R140:R143)</f>
        <v>0</v>
      </c>
      <c r="S139" s="190"/>
      <c r="T139" s="192">
        <f>SUM(T140:T143)</f>
        <v>6.4450000000000007E-2</v>
      </c>
      <c r="AR139" s="193" t="s">
        <v>83</v>
      </c>
      <c r="AT139" s="194" t="s">
        <v>73</v>
      </c>
      <c r="AU139" s="194" t="s">
        <v>81</v>
      </c>
      <c r="AY139" s="193" t="s">
        <v>152</v>
      </c>
      <c r="BK139" s="195">
        <f>SUM(BK140:BK143)</f>
        <v>0</v>
      </c>
    </row>
    <row r="140" spans="1:65" s="2" customFormat="1" ht="24" customHeight="1">
      <c r="A140" s="37"/>
      <c r="B140" s="38"/>
      <c r="C140" s="198" t="s">
        <v>264</v>
      </c>
      <c r="D140" s="198" t="s">
        <v>154</v>
      </c>
      <c r="E140" s="199" t="s">
        <v>2817</v>
      </c>
      <c r="F140" s="200" t="s">
        <v>2818</v>
      </c>
      <c r="G140" s="201" t="s">
        <v>271</v>
      </c>
      <c r="H140" s="202">
        <v>4</v>
      </c>
      <c r="I140" s="203"/>
      <c r="J140" s="204">
        <f>ROUND(I140*H140,2)</f>
        <v>0</v>
      </c>
      <c r="K140" s="200" t="s">
        <v>158</v>
      </c>
      <c r="L140" s="42"/>
      <c r="M140" s="205" t="s">
        <v>21</v>
      </c>
      <c r="N140" s="206" t="s">
        <v>45</v>
      </c>
      <c r="O140" s="68"/>
      <c r="P140" s="207">
        <f>O140*H140</f>
        <v>0</v>
      </c>
      <c r="Q140" s="207">
        <v>0</v>
      </c>
      <c r="R140" s="207">
        <f>Q140*H140</f>
        <v>0</v>
      </c>
      <c r="S140" s="207">
        <v>9.8200000000000006E-3</v>
      </c>
      <c r="T140" s="208">
        <f>S140*H140</f>
        <v>3.9280000000000002E-2</v>
      </c>
      <c r="U140" s="37"/>
      <c r="V140" s="37"/>
      <c r="W140" s="37"/>
      <c r="X140" s="37"/>
      <c r="Y140" s="37"/>
      <c r="Z140" s="37"/>
      <c r="AA140" s="37"/>
      <c r="AB140" s="37"/>
      <c r="AC140" s="37"/>
      <c r="AD140" s="37"/>
      <c r="AE140" s="37"/>
      <c r="AR140" s="209" t="s">
        <v>259</v>
      </c>
      <c r="AT140" s="209" t="s">
        <v>154</v>
      </c>
      <c r="AU140" s="209" t="s">
        <v>83</v>
      </c>
      <c r="AY140" s="19" t="s">
        <v>152</v>
      </c>
      <c r="BE140" s="210">
        <f>IF(N140="základní",J140,0)</f>
        <v>0</v>
      </c>
      <c r="BF140" s="210">
        <f>IF(N140="snížená",J140,0)</f>
        <v>0</v>
      </c>
      <c r="BG140" s="210">
        <f>IF(N140="zákl. přenesená",J140,0)</f>
        <v>0</v>
      </c>
      <c r="BH140" s="210">
        <f>IF(N140="sníž. přenesená",J140,0)</f>
        <v>0</v>
      </c>
      <c r="BI140" s="210">
        <f>IF(N140="nulová",J140,0)</f>
        <v>0</v>
      </c>
      <c r="BJ140" s="19" t="s">
        <v>81</v>
      </c>
      <c r="BK140" s="210">
        <f>ROUND(I140*H140,2)</f>
        <v>0</v>
      </c>
      <c r="BL140" s="19" t="s">
        <v>259</v>
      </c>
      <c r="BM140" s="209" t="s">
        <v>2819</v>
      </c>
    </row>
    <row r="141" spans="1:65" s="14" customFormat="1">
      <c r="B141" s="222"/>
      <c r="C141" s="223"/>
      <c r="D141" s="213" t="s">
        <v>161</v>
      </c>
      <c r="E141" s="224" t="s">
        <v>21</v>
      </c>
      <c r="F141" s="225" t="s">
        <v>2820</v>
      </c>
      <c r="G141" s="223"/>
      <c r="H141" s="226">
        <v>4</v>
      </c>
      <c r="I141" s="227"/>
      <c r="J141" s="223"/>
      <c r="K141" s="223"/>
      <c r="L141" s="228"/>
      <c r="M141" s="229"/>
      <c r="N141" s="230"/>
      <c r="O141" s="230"/>
      <c r="P141" s="230"/>
      <c r="Q141" s="230"/>
      <c r="R141" s="230"/>
      <c r="S141" s="230"/>
      <c r="T141" s="231"/>
      <c r="AT141" s="232" t="s">
        <v>161</v>
      </c>
      <c r="AU141" s="232" t="s">
        <v>83</v>
      </c>
      <c r="AV141" s="14" t="s">
        <v>83</v>
      </c>
      <c r="AW141" s="14" t="s">
        <v>36</v>
      </c>
      <c r="AX141" s="14" t="s">
        <v>81</v>
      </c>
      <c r="AY141" s="232" t="s">
        <v>152</v>
      </c>
    </row>
    <row r="142" spans="1:65" s="2" customFormat="1" ht="16.5" customHeight="1">
      <c r="A142" s="37"/>
      <c r="B142" s="38"/>
      <c r="C142" s="198" t="s">
        <v>268</v>
      </c>
      <c r="D142" s="198" t="s">
        <v>154</v>
      </c>
      <c r="E142" s="199" t="s">
        <v>2821</v>
      </c>
      <c r="F142" s="200" t="s">
        <v>2822</v>
      </c>
      <c r="G142" s="201" t="s">
        <v>212</v>
      </c>
      <c r="H142" s="202">
        <v>1</v>
      </c>
      <c r="I142" s="203"/>
      <c r="J142" s="204">
        <f>ROUND(I142*H142,2)</f>
        <v>0</v>
      </c>
      <c r="K142" s="200" t="s">
        <v>158</v>
      </c>
      <c r="L142" s="42"/>
      <c r="M142" s="205" t="s">
        <v>21</v>
      </c>
      <c r="N142" s="206" t="s">
        <v>45</v>
      </c>
      <c r="O142" s="68"/>
      <c r="P142" s="207">
        <f>O142*H142</f>
        <v>0</v>
      </c>
      <c r="Q142" s="207">
        <v>0</v>
      </c>
      <c r="R142" s="207">
        <f>Q142*H142</f>
        <v>0</v>
      </c>
      <c r="S142" s="207">
        <v>2.5170000000000001E-2</v>
      </c>
      <c r="T142" s="208">
        <f>S142*H142</f>
        <v>2.5170000000000001E-2</v>
      </c>
      <c r="U142" s="37"/>
      <c r="V142" s="37"/>
      <c r="W142" s="37"/>
      <c r="X142" s="37"/>
      <c r="Y142" s="37"/>
      <c r="Z142" s="37"/>
      <c r="AA142" s="37"/>
      <c r="AB142" s="37"/>
      <c r="AC142" s="37"/>
      <c r="AD142" s="37"/>
      <c r="AE142" s="37"/>
      <c r="AR142" s="209" t="s">
        <v>259</v>
      </c>
      <c r="AT142" s="209" t="s">
        <v>154</v>
      </c>
      <c r="AU142" s="209" t="s">
        <v>83</v>
      </c>
      <c r="AY142" s="19" t="s">
        <v>152</v>
      </c>
      <c r="BE142" s="210">
        <f>IF(N142="základní",J142,0)</f>
        <v>0</v>
      </c>
      <c r="BF142" s="210">
        <f>IF(N142="snížená",J142,0)</f>
        <v>0</v>
      </c>
      <c r="BG142" s="210">
        <f>IF(N142="zákl. přenesená",J142,0)</f>
        <v>0</v>
      </c>
      <c r="BH142" s="210">
        <f>IF(N142="sníž. přenesená",J142,0)</f>
        <v>0</v>
      </c>
      <c r="BI142" s="210">
        <f>IF(N142="nulová",J142,0)</f>
        <v>0</v>
      </c>
      <c r="BJ142" s="19" t="s">
        <v>81</v>
      </c>
      <c r="BK142" s="210">
        <f>ROUND(I142*H142,2)</f>
        <v>0</v>
      </c>
      <c r="BL142" s="19" t="s">
        <v>259</v>
      </c>
      <c r="BM142" s="209" t="s">
        <v>2823</v>
      </c>
    </row>
    <row r="143" spans="1:65" s="14" customFormat="1">
      <c r="B143" s="222"/>
      <c r="C143" s="223"/>
      <c r="D143" s="213" t="s">
        <v>161</v>
      </c>
      <c r="E143" s="224" t="s">
        <v>21</v>
      </c>
      <c r="F143" s="225" t="s">
        <v>2824</v>
      </c>
      <c r="G143" s="223"/>
      <c r="H143" s="226">
        <v>1</v>
      </c>
      <c r="I143" s="227"/>
      <c r="J143" s="223"/>
      <c r="K143" s="223"/>
      <c r="L143" s="228"/>
      <c r="M143" s="229"/>
      <c r="N143" s="230"/>
      <c r="O143" s="230"/>
      <c r="P143" s="230"/>
      <c r="Q143" s="230"/>
      <c r="R143" s="230"/>
      <c r="S143" s="230"/>
      <c r="T143" s="231"/>
      <c r="AT143" s="232" t="s">
        <v>161</v>
      </c>
      <c r="AU143" s="232" t="s">
        <v>83</v>
      </c>
      <c r="AV143" s="14" t="s">
        <v>83</v>
      </c>
      <c r="AW143" s="14" t="s">
        <v>36</v>
      </c>
      <c r="AX143" s="14" t="s">
        <v>81</v>
      </c>
      <c r="AY143" s="232" t="s">
        <v>152</v>
      </c>
    </row>
    <row r="144" spans="1:65" s="12" customFormat="1" ht="22.9" customHeight="1">
      <c r="B144" s="182"/>
      <c r="C144" s="183"/>
      <c r="D144" s="184" t="s">
        <v>73</v>
      </c>
      <c r="E144" s="196" t="s">
        <v>1570</v>
      </c>
      <c r="F144" s="196" t="s">
        <v>1571</v>
      </c>
      <c r="G144" s="183"/>
      <c r="H144" s="183"/>
      <c r="I144" s="186"/>
      <c r="J144" s="197">
        <f>BK144</f>
        <v>0</v>
      </c>
      <c r="K144" s="183"/>
      <c r="L144" s="188"/>
      <c r="M144" s="189"/>
      <c r="N144" s="190"/>
      <c r="O144" s="190"/>
      <c r="P144" s="191">
        <f>SUM(P145:P175)</f>
        <v>0</v>
      </c>
      <c r="Q144" s="190"/>
      <c r="R144" s="191">
        <f>SUM(R145:R175)</f>
        <v>7.5888399999999995E-2</v>
      </c>
      <c r="S144" s="190"/>
      <c r="T144" s="192">
        <f>SUM(T145:T175)</f>
        <v>0.42947463999999996</v>
      </c>
      <c r="AR144" s="193" t="s">
        <v>83</v>
      </c>
      <c r="AT144" s="194" t="s">
        <v>73</v>
      </c>
      <c r="AU144" s="194" t="s">
        <v>81</v>
      </c>
      <c r="AY144" s="193" t="s">
        <v>152</v>
      </c>
      <c r="BK144" s="195">
        <f>SUM(BK145:BK175)</f>
        <v>0</v>
      </c>
    </row>
    <row r="145" spans="1:65" s="2" customFormat="1" ht="24" customHeight="1">
      <c r="A145" s="37"/>
      <c r="B145" s="38"/>
      <c r="C145" s="198" t="s">
        <v>276</v>
      </c>
      <c r="D145" s="198" t="s">
        <v>154</v>
      </c>
      <c r="E145" s="199" t="s">
        <v>2825</v>
      </c>
      <c r="F145" s="200" t="s">
        <v>2826</v>
      </c>
      <c r="G145" s="201" t="s">
        <v>219</v>
      </c>
      <c r="H145" s="202">
        <v>43.155000000000001</v>
      </c>
      <c r="I145" s="203"/>
      <c r="J145" s="204">
        <f>ROUND(I145*H145,2)</f>
        <v>0</v>
      </c>
      <c r="K145" s="200" t="s">
        <v>158</v>
      </c>
      <c r="L145" s="42"/>
      <c r="M145" s="205" t="s">
        <v>21</v>
      </c>
      <c r="N145" s="206" t="s">
        <v>45</v>
      </c>
      <c r="O145" s="68"/>
      <c r="P145" s="207">
        <f>O145*H145</f>
        <v>0</v>
      </c>
      <c r="Q145" s="207">
        <v>0</v>
      </c>
      <c r="R145" s="207">
        <f>Q145*H145</f>
        <v>0</v>
      </c>
      <c r="S145" s="207">
        <v>5.94E-3</v>
      </c>
      <c r="T145" s="208">
        <f>S145*H145</f>
        <v>0.25634070000000003</v>
      </c>
      <c r="U145" s="37"/>
      <c r="V145" s="37"/>
      <c r="W145" s="37"/>
      <c r="X145" s="37"/>
      <c r="Y145" s="37"/>
      <c r="Z145" s="37"/>
      <c r="AA145" s="37"/>
      <c r="AB145" s="37"/>
      <c r="AC145" s="37"/>
      <c r="AD145" s="37"/>
      <c r="AE145" s="37"/>
      <c r="AR145" s="209" t="s">
        <v>259</v>
      </c>
      <c r="AT145" s="209" t="s">
        <v>154</v>
      </c>
      <c r="AU145" s="209" t="s">
        <v>83</v>
      </c>
      <c r="AY145" s="19" t="s">
        <v>152</v>
      </c>
      <c r="BE145" s="210">
        <f>IF(N145="základní",J145,0)</f>
        <v>0</v>
      </c>
      <c r="BF145" s="210">
        <f>IF(N145="snížená",J145,0)</f>
        <v>0</v>
      </c>
      <c r="BG145" s="210">
        <f>IF(N145="zákl. přenesená",J145,0)</f>
        <v>0</v>
      </c>
      <c r="BH145" s="210">
        <f>IF(N145="sníž. přenesená",J145,0)</f>
        <v>0</v>
      </c>
      <c r="BI145" s="210">
        <f>IF(N145="nulová",J145,0)</f>
        <v>0</v>
      </c>
      <c r="BJ145" s="19" t="s">
        <v>81</v>
      </c>
      <c r="BK145" s="210">
        <f>ROUND(I145*H145,2)</f>
        <v>0</v>
      </c>
      <c r="BL145" s="19" t="s">
        <v>259</v>
      </c>
      <c r="BM145" s="209" t="s">
        <v>2827</v>
      </c>
    </row>
    <row r="146" spans="1:65" s="14" customFormat="1" ht="22.5">
      <c r="B146" s="222"/>
      <c r="C146" s="223"/>
      <c r="D146" s="213" t="s">
        <v>161</v>
      </c>
      <c r="E146" s="224" t="s">
        <v>21</v>
      </c>
      <c r="F146" s="225" t="s">
        <v>2828</v>
      </c>
      <c r="G146" s="223"/>
      <c r="H146" s="226">
        <v>43.155000000000001</v>
      </c>
      <c r="I146" s="227"/>
      <c r="J146" s="223"/>
      <c r="K146" s="223"/>
      <c r="L146" s="228"/>
      <c r="M146" s="229"/>
      <c r="N146" s="230"/>
      <c r="O146" s="230"/>
      <c r="P146" s="230"/>
      <c r="Q146" s="230"/>
      <c r="R146" s="230"/>
      <c r="S146" s="230"/>
      <c r="T146" s="231"/>
      <c r="AT146" s="232" t="s">
        <v>161</v>
      </c>
      <c r="AU146" s="232" t="s">
        <v>83</v>
      </c>
      <c r="AV146" s="14" t="s">
        <v>83</v>
      </c>
      <c r="AW146" s="14" t="s">
        <v>36</v>
      </c>
      <c r="AX146" s="14" t="s">
        <v>81</v>
      </c>
      <c r="AY146" s="232" t="s">
        <v>152</v>
      </c>
    </row>
    <row r="147" spans="1:65" s="2" customFormat="1" ht="36" customHeight="1">
      <c r="A147" s="37"/>
      <c r="B147" s="38"/>
      <c r="C147" s="198" t="s">
        <v>281</v>
      </c>
      <c r="D147" s="198" t="s">
        <v>154</v>
      </c>
      <c r="E147" s="199" t="s">
        <v>2829</v>
      </c>
      <c r="F147" s="200" t="s">
        <v>2830</v>
      </c>
      <c r="G147" s="201" t="s">
        <v>271</v>
      </c>
      <c r="H147" s="202">
        <v>12.33</v>
      </c>
      <c r="I147" s="203"/>
      <c r="J147" s="204">
        <f>ROUND(I147*H147,2)</f>
        <v>0</v>
      </c>
      <c r="K147" s="200" t="s">
        <v>158</v>
      </c>
      <c r="L147" s="42"/>
      <c r="M147" s="205" t="s">
        <v>21</v>
      </c>
      <c r="N147" s="206" t="s">
        <v>45</v>
      </c>
      <c r="O147" s="68"/>
      <c r="P147" s="207">
        <f>O147*H147</f>
        <v>0</v>
      </c>
      <c r="Q147" s="207">
        <v>0</v>
      </c>
      <c r="R147" s="207">
        <f>Q147*H147</f>
        <v>0</v>
      </c>
      <c r="S147" s="207">
        <v>3.3800000000000002E-3</v>
      </c>
      <c r="T147" s="208">
        <f>S147*H147</f>
        <v>4.1675400000000001E-2</v>
      </c>
      <c r="U147" s="37"/>
      <c r="V147" s="37"/>
      <c r="W147" s="37"/>
      <c r="X147" s="37"/>
      <c r="Y147" s="37"/>
      <c r="Z147" s="37"/>
      <c r="AA147" s="37"/>
      <c r="AB147" s="37"/>
      <c r="AC147" s="37"/>
      <c r="AD147" s="37"/>
      <c r="AE147" s="37"/>
      <c r="AR147" s="209" t="s">
        <v>259</v>
      </c>
      <c r="AT147" s="209" t="s">
        <v>154</v>
      </c>
      <c r="AU147" s="209" t="s">
        <v>83</v>
      </c>
      <c r="AY147" s="19" t="s">
        <v>152</v>
      </c>
      <c r="BE147" s="210">
        <f>IF(N147="základní",J147,0)</f>
        <v>0</v>
      </c>
      <c r="BF147" s="210">
        <f>IF(N147="snížená",J147,0)</f>
        <v>0</v>
      </c>
      <c r="BG147" s="210">
        <f>IF(N147="zákl. přenesená",J147,0)</f>
        <v>0</v>
      </c>
      <c r="BH147" s="210">
        <f>IF(N147="sníž. přenesená",J147,0)</f>
        <v>0</v>
      </c>
      <c r="BI147" s="210">
        <f>IF(N147="nulová",J147,0)</f>
        <v>0</v>
      </c>
      <c r="BJ147" s="19" t="s">
        <v>81</v>
      </c>
      <c r="BK147" s="210">
        <f>ROUND(I147*H147,2)</f>
        <v>0</v>
      </c>
      <c r="BL147" s="19" t="s">
        <v>259</v>
      </c>
      <c r="BM147" s="209" t="s">
        <v>2831</v>
      </c>
    </row>
    <row r="148" spans="1:65" s="14" customFormat="1" ht="22.5">
      <c r="B148" s="222"/>
      <c r="C148" s="223"/>
      <c r="D148" s="213" t="s">
        <v>161</v>
      </c>
      <c r="E148" s="224" t="s">
        <v>21</v>
      </c>
      <c r="F148" s="225" t="s">
        <v>2832</v>
      </c>
      <c r="G148" s="223"/>
      <c r="H148" s="226">
        <v>12.33</v>
      </c>
      <c r="I148" s="227"/>
      <c r="J148" s="223"/>
      <c r="K148" s="223"/>
      <c r="L148" s="228"/>
      <c r="M148" s="229"/>
      <c r="N148" s="230"/>
      <c r="O148" s="230"/>
      <c r="P148" s="230"/>
      <c r="Q148" s="230"/>
      <c r="R148" s="230"/>
      <c r="S148" s="230"/>
      <c r="T148" s="231"/>
      <c r="AT148" s="232" t="s">
        <v>161</v>
      </c>
      <c r="AU148" s="232" t="s">
        <v>83</v>
      </c>
      <c r="AV148" s="14" t="s">
        <v>83</v>
      </c>
      <c r="AW148" s="14" t="s">
        <v>36</v>
      </c>
      <c r="AX148" s="14" t="s">
        <v>81</v>
      </c>
      <c r="AY148" s="232" t="s">
        <v>152</v>
      </c>
    </row>
    <row r="149" spans="1:65" s="2" customFormat="1" ht="24" customHeight="1">
      <c r="A149" s="37"/>
      <c r="B149" s="38"/>
      <c r="C149" s="198" t="s">
        <v>7</v>
      </c>
      <c r="D149" s="198" t="s">
        <v>154</v>
      </c>
      <c r="E149" s="199" t="s">
        <v>2833</v>
      </c>
      <c r="F149" s="200" t="s">
        <v>2834</v>
      </c>
      <c r="G149" s="201" t="s">
        <v>271</v>
      </c>
      <c r="H149" s="202">
        <v>17</v>
      </c>
      <c r="I149" s="203"/>
      <c r="J149" s="204">
        <f>ROUND(I149*H149,2)</f>
        <v>0</v>
      </c>
      <c r="K149" s="200" t="s">
        <v>158</v>
      </c>
      <c r="L149" s="42"/>
      <c r="M149" s="205" t="s">
        <v>21</v>
      </c>
      <c r="N149" s="206" t="s">
        <v>45</v>
      </c>
      <c r="O149" s="68"/>
      <c r="P149" s="207">
        <f>O149*H149</f>
        <v>0</v>
      </c>
      <c r="Q149" s="207">
        <v>0</v>
      </c>
      <c r="R149" s="207">
        <f>Q149*H149</f>
        <v>0</v>
      </c>
      <c r="S149" s="207">
        <v>1.6999999999999999E-3</v>
      </c>
      <c r="T149" s="208">
        <f>S149*H149</f>
        <v>2.8899999999999999E-2</v>
      </c>
      <c r="U149" s="37"/>
      <c r="V149" s="37"/>
      <c r="W149" s="37"/>
      <c r="X149" s="37"/>
      <c r="Y149" s="37"/>
      <c r="Z149" s="37"/>
      <c r="AA149" s="37"/>
      <c r="AB149" s="37"/>
      <c r="AC149" s="37"/>
      <c r="AD149" s="37"/>
      <c r="AE149" s="37"/>
      <c r="AR149" s="209" t="s">
        <v>259</v>
      </c>
      <c r="AT149" s="209" t="s">
        <v>154</v>
      </c>
      <c r="AU149" s="209" t="s">
        <v>83</v>
      </c>
      <c r="AY149" s="19" t="s">
        <v>152</v>
      </c>
      <c r="BE149" s="210">
        <f>IF(N149="základní",J149,0)</f>
        <v>0</v>
      </c>
      <c r="BF149" s="210">
        <f>IF(N149="snížená",J149,0)</f>
        <v>0</v>
      </c>
      <c r="BG149" s="210">
        <f>IF(N149="zákl. přenesená",J149,0)</f>
        <v>0</v>
      </c>
      <c r="BH149" s="210">
        <f>IF(N149="sníž. přenesená",J149,0)</f>
        <v>0</v>
      </c>
      <c r="BI149" s="210">
        <f>IF(N149="nulová",J149,0)</f>
        <v>0</v>
      </c>
      <c r="BJ149" s="19" t="s">
        <v>81</v>
      </c>
      <c r="BK149" s="210">
        <f>ROUND(I149*H149,2)</f>
        <v>0</v>
      </c>
      <c r="BL149" s="19" t="s">
        <v>259</v>
      </c>
      <c r="BM149" s="209" t="s">
        <v>2835</v>
      </c>
    </row>
    <row r="150" spans="1:65" s="14" customFormat="1" ht="22.5">
      <c r="B150" s="222"/>
      <c r="C150" s="223"/>
      <c r="D150" s="213" t="s">
        <v>161</v>
      </c>
      <c r="E150" s="224" t="s">
        <v>21</v>
      </c>
      <c r="F150" s="225" t="s">
        <v>2836</v>
      </c>
      <c r="G150" s="223"/>
      <c r="H150" s="226">
        <v>17</v>
      </c>
      <c r="I150" s="227"/>
      <c r="J150" s="223"/>
      <c r="K150" s="223"/>
      <c r="L150" s="228"/>
      <c r="M150" s="229"/>
      <c r="N150" s="230"/>
      <c r="O150" s="230"/>
      <c r="P150" s="230"/>
      <c r="Q150" s="230"/>
      <c r="R150" s="230"/>
      <c r="S150" s="230"/>
      <c r="T150" s="231"/>
      <c r="AT150" s="232" t="s">
        <v>161</v>
      </c>
      <c r="AU150" s="232" t="s">
        <v>83</v>
      </c>
      <c r="AV150" s="14" t="s">
        <v>83</v>
      </c>
      <c r="AW150" s="14" t="s">
        <v>36</v>
      </c>
      <c r="AX150" s="14" t="s">
        <v>81</v>
      </c>
      <c r="AY150" s="232" t="s">
        <v>152</v>
      </c>
    </row>
    <row r="151" spans="1:65" s="2" customFormat="1" ht="24" customHeight="1">
      <c r="A151" s="37"/>
      <c r="B151" s="38"/>
      <c r="C151" s="198" t="s">
        <v>296</v>
      </c>
      <c r="D151" s="198" t="s">
        <v>154</v>
      </c>
      <c r="E151" s="199" t="s">
        <v>2837</v>
      </c>
      <c r="F151" s="200" t="s">
        <v>2838</v>
      </c>
      <c r="G151" s="201" t="s">
        <v>271</v>
      </c>
      <c r="H151" s="202">
        <v>12.33</v>
      </c>
      <c r="I151" s="203"/>
      <c r="J151" s="204">
        <f>ROUND(I151*H151,2)</f>
        <v>0</v>
      </c>
      <c r="K151" s="200" t="s">
        <v>158</v>
      </c>
      <c r="L151" s="42"/>
      <c r="M151" s="205" t="s">
        <v>21</v>
      </c>
      <c r="N151" s="206" t="s">
        <v>45</v>
      </c>
      <c r="O151" s="68"/>
      <c r="P151" s="207">
        <f>O151*H151</f>
        <v>0</v>
      </c>
      <c r="Q151" s="207">
        <v>0</v>
      </c>
      <c r="R151" s="207">
        <f>Q151*H151</f>
        <v>0</v>
      </c>
      <c r="S151" s="207">
        <v>1.7700000000000001E-3</v>
      </c>
      <c r="T151" s="208">
        <f>S151*H151</f>
        <v>2.1824100000000003E-2</v>
      </c>
      <c r="U151" s="37"/>
      <c r="V151" s="37"/>
      <c r="W151" s="37"/>
      <c r="X151" s="37"/>
      <c r="Y151" s="37"/>
      <c r="Z151" s="37"/>
      <c r="AA151" s="37"/>
      <c r="AB151" s="37"/>
      <c r="AC151" s="37"/>
      <c r="AD151" s="37"/>
      <c r="AE151" s="37"/>
      <c r="AR151" s="209" t="s">
        <v>259</v>
      </c>
      <c r="AT151" s="209" t="s">
        <v>154</v>
      </c>
      <c r="AU151" s="209" t="s">
        <v>83</v>
      </c>
      <c r="AY151" s="19" t="s">
        <v>152</v>
      </c>
      <c r="BE151" s="210">
        <f>IF(N151="základní",J151,0)</f>
        <v>0</v>
      </c>
      <c r="BF151" s="210">
        <f>IF(N151="snížená",J151,0)</f>
        <v>0</v>
      </c>
      <c r="BG151" s="210">
        <f>IF(N151="zákl. přenesená",J151,0)</f>
        <v>0</v>
      </c>
      <c r="BH151" s="210">
        <f>IF(N151="sníž. přenesená",J151,0)</f>
        <v>0</v>
      </c>
      <c r="BI151" s="210">
        <f>IF(N151="nulová",J151,0)</f>
        <v>0</v>
      </c>
      <c r="BJ151" s="19" t="s">
        <v>81</v>
      </c>
      <c r="BK151" s="210">
        <f>ROUND(I151*H151,2)</f>
        <v>0</v>
      </c>
      <c r="BL151" s="19" t="s">
        <v>259</v>
      </c>
      <c r="BM151" s="209" t="s">
        <v>2839</v>
      </c>
    </row>
    <row r="152" spans="1:65" s="14" customFormat="1" ht="22.5">
      <c r="B152" s="222"/>
      <c r="C152" s="223"/>
      <c r="D152" s="213" t="s">
        <v>161</v>
      </c>
      <c r="E152" s="224" t="s">
        <v>21</v>
      </c>
      <c r="F152" s="225" t="s">
        <v>2832</v>
      </c>
      <c r="G152" s="223"/>
      <c r="H152" s="226">
        <v>12.33</v>
      </c>
      <c r="I152" s="227"/>
      <c r="J152" s="223"/>
      <c r="K152" s="223"/>
      <c r="L152" s="228"/>
      <c r="M152" s="229"/>
      <c r="N152" s="230"/>
      <c r="O152" s="230"/>
      <c r="P152" s="230"/>
      <c r="Q152" s="230"/>
      <c r="R152" s="230"/>
      <c r="S152" s="230"/>
      <c r="T152" s="231"/>
      <c r="AT152" s="232" t="s">
        <v>161</v>
      </c>
      <c r="AU152" s="232" t="s">
        <v>83</v>
      </c>
      <c r="AV152" s="14" t="s">
        <v>83</v>
      </c>
      <c r="AW152" s="14" t="s">
        <v>36</v>
      </c>
      <c r="AX152" s="14" t="s">
        <v>81</v>
      </c>
      <c r="AY152" s="232" t="s">
        <v>152</v>
      </c>
    </row>
    <row r="153" spans="1:65" s="2" customFormat="1" ht="16.5" customHeight="1">
      <c r="A153" s="37"/>
      <c r="B153" s="38"/>
      <c r="C153" s="198" t="s">
        <v>303</v>
      </c>
      <c r="D153" s="198" t="s">
        <v>154</v>
      </c>
      <c r="E153" s="199" t="s">
        <v>2840</v>
      </c>
      <c r="F153" s="200" t="s">
        <v>2841</v>
      </c>
      <c r="G153" s="201" t="s">
        <v>212</v>
      </c>
      <c r="H153" s="202">
        <v>15.413</v>
      </c>
      <c r="I153" s="203"/>
      <c r="J153" s="204">
        <f>ROUND(I153*H153,2)</f>
        <v>0</v>
      </c>
      <c r="K153" s="200" t="s">
        <v>272</v>
      </c>
      <c r="L153" s="42"/>
      <c r="M153" s="205" t="s">
        <v>21</v>
      </c>
      <c r="N153" s="206" t="s">
        <v>45</v>
      </c>
      <c r="O153" s="68"/>
      <c r="P153" s="207">
        <f>O153*H153</f>
        <v>0</v>
      </c>
      <c r="Q153" s="207">
        <v>0</v>
      </c>
      <c r="R153" s="207">
        <f>Q153*H153</f>
        <v>0</v>
      </c>
      <c r="S153" s="207">
        <v>1.8799999999999999E-3</v>
      </c>
      <c r="T153" s="208">
        <f>S153*H153</f>
        <v>2.8976439999999999E-2</v>
      </c>
      <c r="U153" s="37"/>
      <c r="V153" s="37"/>
      <c r="W153" s="37"/>
      <c r="X153" s="37"/>
      <c r="Y153" s="37"/>
      <c r="Z153" s="37"/>
      <c r="AA153" s="37"/>
      <c r="AB153" s="37"/>
      <c r="AC153" s="37"/>
      <c r="AD153" s="37"/>
      <c r="AE153" s="37"/>
      <c r="AR153" s="209" t="s">
        <v>259</v>
      </c>
      <c r="AT153" s="209" t="s">
        <v>154</v>
      </c>
      <c r="AU153" s="209" t="s">
        <v>83</v>
      </c>
      <c r="AY153" s="19" t="s">
        <v>152</v>
      </c>
      <c r="BE153" s="210">
        <f>IF(N153="základní",J153,0)</f>
        <v>0</v>
      </c>
      <c r="BF153" s="210">
        <f>IF(N153="snížená",J153,0)</f>
        <v>0</v>
      </c>
      <c r="BG153" s="210">
        <f>IF(N153="zákl. přenesená",J153,0)</f>
        <v>0</v>
      </c>
      <c r="BH153" s="210">
        <f>IF(N153="sníž. přenesená",J153,0)</f>
        <v>0</v>
      </c>
      <c r="BI153" s="210">
        <f>IF(N153="nulová",J153,0)</f>
        <v>0</v>
      </c>
      <c r="BJ153" s="19" t="s">
        <v>81</v>
      </c>
      <c r="BK153" s="210">
        <f>ROUND(I153*H153,2)</f>
        <v>0</v>
      </c>
      <c r="BL153" s="19" t="s">
        <v>259</v>
      </c>
      <c r="BM153" s="209" t="s">
        <v>2842</v>
      </c>
    </row>
    <row r="154" spans="1:65" s="14" customFormat="1" ht="22.5">
      <c r="B154" s="222"/>
      <c r="C154" s="223"/>
      <c r="D154" s="213" t="s">
        <v>161</v>
      </c>
      <c r="E154" s="224" t="s">
        <v>21</v>
      </c>
      <c r="F154" s="225" t="s">
        <v>2843</v>
      </c>
      <c r="G154" s="223"/>
      <c r="H154" s="226">
        <v>15.413</v>
      </c>
      <c r="I154" s="227"/>
      <c r="J154" s="223"/>
      <c r="K154" s="223"/>
      <c r="L154" s="228"/>
      <c r="M154" s="229"/>
      <c r="N154" s="230"/>
      <c r="O154" s="230"/>
      <c r="P154" s="230"/>
      <c r="Q154" s="230"/>
      <c r="R154" s="230"/>
      <c r="S154" s="230"/>
      <c r="T154" s="231"/>
      <c r="AT154" s="232" t="s">
        <v>161</v>
      </c>
      <c r="AU154" s="232" t="s">
        <v>83</v>
      </c>
      <c r="AV154" s="14" t="s">
        <v>83</v>
      </c>
      <c r="AW154" s="14" t="s">
        <v>36</v>
      </c>
      <c r="AX154" s="14" t="s">
        <v>81</v>
      </c>
      <c r="AY154" s="232" t="s">
        <v>152</v>
      </c>
    </row>
    <row r="155" spans="1:65" s="2" customFormat="1" ht="24" customHeight="1">
      <c r="A155" s="37"/>
      <c r="B155" s="38"/>
      <c r="C155" s="198" t="s">
        <v>312</v>
      </c>
      <c r="D155" s="198" t="s">
        <v>154</v>
      </c>
      <c r="E155" s="199" t="s">
        <v>2844</v>
      </c>
      <c r="F155" s="200" t="s">
        <v>2845</v>
      </c>
      <c r="G155" s="201" t="s">
        <v>271</v>
      </c>
      <c r="H155" s="202">
        <v>12.33</v>
      </c>
      <c r="I155" s="203"/>
      <c r="J155" s="204">
        <f>ROUND(I155*H155,2)</f>
        <v>0</v>
      </c>
      <c r="K155" s="200" t="s">
        <v>158</v>
      </c>
      <c r="L155" s="42"/>
      <c r="M155" s="205" t="s">
        <v>21</v>
      </c>
      <c r="N155" s="206" t="s">
        <v>45</v>
      </c>
      <c r="O155" s="68"/>
      <c r="P155" s="207">
        <f>O155*H155</f>
        <v>0</v>
      </c>
      <c r="Q155" s="207">
        <v>0</v>
      </c>
      <c r="R155" s="207">
        <f>Q155*H155</f>
        <v>0</v>
      </c>
      <c r="S155" s="207">
        <v>2.5999999999999999E-3</v>
      </c>
      <c r="T155" s="208">
        <f>S155*H155</f>
        <v>3.2057999999999996E-2</v>
      </c>
      <c r="U155" s="37"/>
      <c r="V155" s="37"/>
      <c r="W155" s="37"/>
      <c r="X155" s="37"/>
      <c r="Y155" s="37"/>
      <c r="Z155" s="37"/>
      <c r="AA155" s="37"/>
      <c r="AB155" s="37"/>
      <c r="AC155" s="37"/>
      <c r="AD155" s="37"/>
      <c r="AE155" s="37"/>
      <c r="AR155" s="209" t="s">
        <v>259</v>
      </c>
      <c r="AT155" s="209" t="s">
        <v>154</v>
      </c>
      <c r="AU155" s="209" t="s">
        <v>83</v>
      </c>
      <c r="AY155" s="19" t="s">
        <v>152</v>
      </c>
      <c r="BE155" s="210">
        <f>IF(N155="základní",J155,0)</f>
        <v>0</v>
      </c>
      <c r="BF155" s="210">
        <f>IF(N155="snížená",J155,0)</f>
        <v>0</v>
      </c>
      <c r="BG155" s="210">
        <f>IF(N155="zákl. přenesená",J155,0)</f>
        <v>0</v>
      </c>
      <c r="BH155" s="210">
        <f>IF(N155="sníž. přenesená",J155,0)</f>
        <v>0</v>
      </c>
      <c r="BI155" s="210">
        <f>IF(N155="nulová",J155,0)</f>
        <v>0</v>
      </c>
      <c r="BJ155" s="19" t="s">
        <v>81</v>
      </c>
      <c r="BK155" s="210">
        <f>ROUND(I155*H155,2)</f>
        <v>0</v>
      </c>
      <c r="BL155" s="19" t="s">
        <v>259</v>
      </c>
      <c r="BM155" s="209" t="s">
        <v>2846</v>
      </c>
    </row>
    <row r="156" spans="1:65" s="14" customFormat="1" ht="22.5">
      <c r="B156" s="222"/>
      <c r="C156" s="223"/>
      <c r="D156" s="213" t="s">
        <v>161</v>
      </c>
      <c r="E156" s="224" t="s">
        <v>21</v>
      </c>
      <c r="F156" s="225" t="s">
        <v>2832</v>
      </c>
      <c r="G156" s="223"/>
      <c r="H156" s="226">
        <v>12.33</v>
      </c>
      <c r="I156" s="227"/>
      <c r="J156" s="223"/>
      <c r="K156" s="223"/>
      <c r="L156" s="228"/>
      <c r="M156" s="229"/>
      <c r="N156" s="230"/>
      <c r="O156" s="230"/>
      <c r="P156" s="230"/>
      <c r="Q156" s="230"/>
      <c r="R156" s="230"/>
      <c r="S156" s="230"/>
      <c r="T156" s="231"/>
      <c r="AT156" s="232" t="s">
        <v>161</v>
      </c>
      <c r="AU156" s="232" t="s">
        <v>83</v>
      </c>
      <c r="AV156" s="14" t="s">
        <v>83</v>
      </c>
      <c r="AW156" s="14" t="s">
        <v>36</v>
      </c>
      <c r="AX156" s="14" t="s">
        <v>81</v>
      </c>
      <c r="AY156" s="232" t="s">
        <v>152</v>
      </c>
    </row>
    <row r="157" spans="1:65" s="2" customFormat="1" ht="16.5" customHeight="1">
      <c r="A157" s="37"/>
      <c r="B157" s="38"/>
      <c r="C157" s="198" t="s">
        <v>317</v>
      </c>
      <c r="D157" s="198" t="s">
        <v>154</v>
      </c>
      <c r="E157" s="199" t="s">
        <v>2847</v>
      </c>
      <c r="F157" s="200" t="s">
        <v>2848</v>
      </c>
      <c r="G157" s="201" t="s">
        <v>271</v>
      </c>
      <c r="H157" s="202">
        <v>5</v>
      </c>
      <c r="I157" s="203"/>
      <c r="J157" s="204">
        <f>ROUND(I157*H157,2)</f>
        <v>0</v>
      </c>
      <c r="K157" s="200" t="s">
        <v>158</v>
      </c>
      <c r="L157" s="42"/>
      <c r="M157" s="205" t="s">
        <v>21</v>
      </c>
      <c r="N157" s="206" t="s">
        <v>45</v>
      </c>
      <c r="O157" s="68"/>
      <c r="P157" s="207">
        <f>O157*H157</f>
        <v>0</v>
      </c>
      <c r="Q157" s="207">
        <v>0</v>
      </c>
      <c r="R157" s="207">
        <f>Q157*H157</f>
        <v>0</v>
      </c>
      <c r="S157" s="207">
        <v>3.9399999999999999E-3</v>
      </c>
      <c r="T157" s="208">
        <f>S157*H157</f>
        <v>1.9699999999999999E-2</v>
      </c>
      <c r="U157" s="37"/>
      <c r="V157" s="37"/>
      <c r="W157" s="37"/>
      <c r="X157" s="37"/>
      <c r="Y157" s="37"/>
      <c r="Z157" s="37"/>
      <c r="AA157" s="37"/>
      <c r="AB157" s="37"/>
      <c r="AC157" s="37"/>
      <c r="AD157" s="37"/>
      <c r="AE157" s="37"/>
      <c r="AR157" s="209" t="s">
        <v>259</v>
      </c>
      <c r="AT157" s="209" t="s">
        <v>154</v>
      </c>
      <c r="AU157" s="209" t="s">
        <v>83</v>
      </c>
      <c r="AY157" s="19" t="s">
        <v>152</v>
      </c>
      <c r="BE157" s="210">
        <f>IF(N157="základní",J157,0)</f>
        <v>0</v>
      </c>
      <c r="BF157" s="210">
        <f>IF(N157="snížená",J157,0)</f>
        <v>0</v>
      </c>
      <c r="BG157" s="210">
        <f>IF(N157="zákl. přenesená",J157,0)</f>
        <v>0</v>
      </c>
      <c r="BH157" s="210">
        <f>IF(N157="sníž. přenesená",J157,0)</f>
        <v>0</v>
      </c>
      <c r="BI157" s="210">
        <f>IF(N157="nulová",J157,0)</f>
        <v>0</v>
      </c>
      <c r="BJ157" s="19" t="s">
        <v>81</v>
      </c>
      <c r="BK157" s="210">
        <f>ROUND(I157*H157,2)</f>
        <v>0</v>
      </c>
      <c r="BL157" s="19" t="s">
        <v>259</v>
      </c>
      <c r="BM157" s="209" t="s">
        <v>2849</v>
      </c>
    </row>
    <row r="158" spans="1:65" s="14" customFormat="1" ht="22.5">
      <c r="B158" s="222"/>
      <c r="C158" s="223"/>
      <c r="D158" s="213" t="s">
        <v>161</v>
      </c>
      <c r="E158" s="224" t="s">
        <v>21</v>
      </c>
      <c r="F158" s="225" t="s">
        <v>2850</v>
      </c>
      <c r="G158" s="223"/>
      <c r="H158" s="226">
        <v>5</v>
      </c>
      <c r="I158" s="227"/>
      <c r="J158" s="223"/>
      <c r="K158" s="223"/>
      <c r="L158" s="228"/>
      <c r="M158" s="229"/>
      <c r="N158" s="230"/>
      <c r="O158" s="230"/>
      <c r="P158" s="230"/>
      <c r="Q158" s="230"/>
      <c r="R158" s="230"/>
      <c r="S158" s="230"/>
      <c r="T158" s="231"/>
      <c r="AT158" s="232" t="s">
        <v>161</v>
      </c>
      <c r="AU158" s="232" t="s">
        <v>83</v>
      </c>
      <c r="AV158" s="14" t="s">
        <v>83</v>
      </c>
      <c r="AW158" s="14" t="s">
        <v>36</v>
      </c>
      <c r="AX158" s="14" t="s">
        <v>81</v>
      </c>
      <c r="AY158" s="232" t="s">
        <v>152</v>
      </c>
    </row>
    <row r="159" spans="1:65" s="2" customFormat="1" ht="24" customHeight="1">
      <c r="A159" s="37"/>
      <c r="B159" s="38"/>
      <c r="C159" s="198" t="s">
        <v>322</v>
      </c>
      <c r="D159" s="198" t="s">
        <v>154</v>
      </c>
      <c r="E159" s="199" t="s">
        <v>2851</v>
      </c>
      <c r="F159" s="200" t="s">
        <v>2852</v>
      </c>
      <c r="G159" s="201" t="s">
        <v>271</v>
      </c>
      <c r="H159" s="202">
        <v>12.33</v>
      </c>
      <c r="I159" s="203"/>
      <c r="J159" s="204">
        <f>ROUND(I159*H159,2)</f>
        <v>0</v>
      </c>
      <c r="K159" s="200" t="s">
        <v>158</v>
      </c>
      <c r="L159" s="42"/>
      <c r="M159" s="205" t="s">
        <v>21</v>
      </c>
      <c r="N159" s="206" t="s">
        <v>45</v>
      </c>
      <c r="O159" s="68"/>
      <c r="P159" s="207">
        <f>O159*H159</f>
        <v>0</v>
      </c>
      <c r="Q159" s="207">
        <v>5.4000000000000001E-4</v>
      </c>
      <c r="R159" s="207">
        <f>Q159*H159</f>
        <v>6.6582000000000004E-3</v>
      </c>
      <c r="S159" s="207">
        <v>0</v>
      </c>
      <c r="T159" s="208">
        <f>S159*H159</f>
        <v>0</v>
      </c>
      <c r="U159" s="37"/>
      <c r="V159" s="37"/>
      <c r="W159" s="37"/>
      <c r="X159" s="37"/>
      <c r="Y159" s="37"/>
      <c r="Z159" s="37"/>
      <c r="AA159" s="37"/>
      <c r="AB159" s="37"/>
      <c r="AC159" s="37"/>
      <c r="AD159" s="37"/>
      <c r="AE159" s="37"/>
      <c r="AR159" s="209" t="s">
        <v>259</v>
      </c>
      <c r="AT159" s="209" t="s">
        <v>154</v>
      </c>
      <c r="AU159" s="209" t="s">
        <v>83</v>
      </c>
      <c r="AY159" s="19" t="s">
        <v>152</v>
      </c>
      <c r="BE159" s="210">
        <f>IF(N159="základní",J159,0)</f>
        <v>0</v>
      </c>
      <c r="BF159" s="210">
        <f>IF(N159="snížená",J159,0)</f>
        <v>0</v>
      </c>
      <c r="BG159" s="210">
        <f>IF(N159="zákl. přenesená",J159,0)</f>
        <v>0</v>
      </c>
      <c r="BH159" s="210">
        <f>IF(N159="sníž. přenesená",J159,0)</f>
        <v>0</v>
      </c>
      <c r="BI159" s="210">
        <f>IF(N159="nulová",J159,0)</f>
        <v>0</v>
      </c>
      <c r="BJ159" s="19" t="s">
        <v>81</v>
      </c>
      <c r="BK159" s="210">
        <f>ROUND(I159*H159,2)</f>
        <v>0</v>
      </c>
      <c r="BL159" s="19" t="s">
        <v>259</v>
      </c>
      <c r="BM159" s="209" t="s">
        <v>2853</v>
      </c>
    </row>
    <row r="160" spans="1:65" s="14" customFormat="1">
      <c r="B160" s="222"/>
      <c r="C160" s="223"/>
      <c r="D160" s="213" t="s">
        <v>161</v>
      </c>
      <c r="E160" s="224" t="s">
        <v>21</v>
      </c>
      <c r="F160" s="225" t="s">
        <v>2854</v>
      </c>
      <c r="G160" s="223"/>
      <c r="H160" s="226">
        <v>12.33</v>
      </c>
      <c r="I160" s="227"/>
      <c r="J160" s="223"/>
      <c r="K160" s="223"/>
      <c r="L160" s="228"/>
      <c r="M160" s="229"/>
      <c r="N160" s="230"/>
      <c r="O160" s="230"/>
      <c r="P160" s="230"/>
      <c r="Q160" s="230"/>
      <c r="R160" s="230"/>
      <c r="S160" s="230"/>
      <c r="T160" s="231"/>
      <c r="AT160" s="232" t="s">
        <v>161</v>
      </c>
      <c r="AU160" s="232" t="s">
        <v>83</v>
      </c>
      <c r="AV160" s="14" t="s">
        <v>83</v>
      </c>
      <c r="AW160" s="14" t="s">
        <v>36</v>
      </c>
      <c r="AX160" s="14" t="s">
        <v>81</v>
      </c>
      <c r="AY160" s="232" t="s">
        <v>152</v>
      </c>
    </row>
    <row r="161" spans="1:65" s="2" customFormat="1" ht="24" customHeight="1">
      <c r="A161" s="37"/>
      <c r="B161" s="38"/>
      <c r="C161" s="198" t="s">
        <v>326</v>
      </c>
      <c r="D161" s="198" t="s">
        <v>154</v>
      </c>
      <c r="E161" s="199" t="s">
        <v>1573</v>
      </c>
      <c r="F161" s="200" t="s">
        <v>1574</v>
      </c>
      <c r="G161" s="201" t="s">
        <v>271</v>
      </c>
      <c r="H161" s="202">
        <v>17</v>
      </c>
      <c r="I161" s="203"/>
      <c r="J161" s="204">
        <f>ROUND(I161*H161,2)</f>
        <v>0</v>
      </c>
      <c r="K161" s="200" t="s">
        <v>158</v>
      </c>
      <c r="L161" s="42"/>
      <c r="M161" s="205" t="s">
        <v>21</v>
      </c>
      <c r="N161" s="206" t="s">
        <v>45</v>
      </c>
      <c r="O161" s="68"/>
      <c r="P161" s="207">
        <f>O161*H161</f>
        <v>0</v>
      </c>
      <c r="Q161" s="207">
        <v>1.9400000000000001E-3</v>
      </c>
      <c r="R161" s="207">
        <f>Q161*H161</f>
        <v>3.2980000000000002E-2</v>
      </c>
      <c r="S161" s="207">
        <v>0</v>
      </c>
      <c r="T161" s="208">
        <f>S161*H161</f>
        <v>0</v>
      </c>
      <c r="U161" s="37"/>
      <c r="V161" s="37"/>
      <c r="W161" s="37"/>
      <c r="X161" s="37"/>
      <c r="Y161" s="37"/>
      <c r="Z161" s="37"/>
      <c r="AA161" s="37"/>
      <c r="AB161" s="37"/>
      <c r="AC161" s="37"/>
      <c r="AD161" s="37"/>
      <c r="AE161" s="37"/>
      <c r="AR161" s="209" t="s">
        <v>259</v>
      </c>
      <c r="AT161" s="209" t="s">
        <v>154</v>
      </c>
      <c r="AU161" s="209" t="s">
        <v>83</v>
      </c>
      <c r="AY161" s="19" t="s">
        <v>152</v>
      </c>
      <c r="BE161" s="210">
        <f>IF(N161="základní",J161,0)</f>
        <v>0</v>
      </c>
      <c r="BF161" s="210">
        <f>IF(N161="snížená",J161,0)</f>
        <v>0</v>
      </c>
      <c r="BG161" s="210">
        <f>IF(N161="zákl. přenesená",J161,0)</f>
        <v>0</v>
      </c>
      <c r="BH161" s="210">
        <f>IF(N161="sníž. přenesená",J161,0)</f>
        <v>0</v>
      </c>
      <c r="BI161" s="210">
        <f>IF(N161="nulová",J161,0)</f>
        <v>0</v>
      </c>
      <c r="BJ161" s="19" t="s">
        <v>81</v>
      </c>
      <c r="BK161" s="210">
        <f>ROUND(I161*H161,2)</f>
        <v>0</v>
      </c>
      <c r="BL161" s="19" t="s">
        <v>259</v>
      </c>
      <c r="BM161" s="209" t="s">
        <v>2855</v>
      </c>
    </row>
    <row r="162" spans="1:65" s="14" customFormat="1">
      <c r="B162" s="222"/>
      <c r="C162" s="223"/>
      <c r="D162" s="213" t="s">
        <v>161</v>
      </c>
      <c r="E162" s="224" t="s">
        <v>21</v>
      </c>
      <c r="F162" s="225" t="s">
        <v>2856</v>
      </c>
      <c r="G162" s="223"/>
      <c r="H162" s="226">
        <v>17</v>
      </c>
      <c r="I162" s="227"/>
      <c r="J162" s="223"/>
      <c r="K162" s="223"/>
      <c r="L162" s="228"/>
      <c r="M162" s="229"/>
      <c r="N162" s="230"/>
      <c r="O162" s="230"/>
      <c r="P162" s="230"/>
      <c r="Q162" s="230"/>
      <c r="R162" s="230"/>
      <c r="S162" s="230"/>
      <c r="T162" s="231"/>
      <c r="AT162" s="232" t="s">
        <v>161</v>
      </c>
      <c r="AU162" s="232" t="s">
        <v>83</v>
      </c>
      <c r="AV162" s="14" t="s">
        <v>83</v>
      </c>
      <c r="AW162" s="14" t="s">
        <v>36</v>
      </c>
      <c r="AX162" s="14" t="s">
        <v>81</v>
      </c>
      <c r="AY162" s="232" t="s">
        <v>152</v>
      </c>
    </row>
    <row r="163" spans="1:65" s="2" customFormat="1" ht="36" customHeight="1">
      <c r="A163" s="37"/>
      <c r="B163" s="38"/>
      <c r="C163" s="198" t="s">
        <v>331</v>
      </c>
      <c r="D163" s="198" t="s">
        <v>154</v>
      </c>
      <c r="E163" s="199" t="s">
        <v>2857</v>
      </c>
      <c r="F163" s="200" t="s">
        <v>2858</v>
      </c>
      <c r="G163" s="201" t="s">
        <v>271</v>
      </c>
      <c r="H163" s="202">
        <v>12.33</v>
      </c>
      <c r="I163" s="203"/>
      <c r="J163" s="204">
        <f>ROUND(I163*H163,2)</f>
        <v>0</v>
      </c>
      <c r="K163" s="200" t="s">
        <v>158</v>
      </c>
      <c r="L163" s="42"/>
      <c r="M163" s="205" t="s">
        <v>21</v>
      </c>
      <c r="N163" s="206" t="s">
        <v>45</v>
      </c>
      <c r="O163" s="68"/>
      <c r="P163" s="207">
        <f>O163*H163</f>
        <v>0</v>
      </c>
      <c r="Q163" s="207">
        <v>2.9399999999999999E-3</v>
      </c>
      <c r="R163" s="207">
        <f>Q163*H163</f>
        <v>3.6250199999999996E-2</v>
      </c>
      <c r="S163" s="207">
        <v>0</v>
      </c>
      <c r="T163" s="208">
        <f>S163*H163</f>
        <v>0</v>
      </c>
      <c r="U163" s="37"/>
      <c r="V163" s="37"/>
      <c r="W163" s="37"/>
      <c r="X163" s="37"/>
      <c r="Y163" s="37"/>
      <c r="Z163" s="37"/>
      <c r="AA163" s="37"/>
      <c r="AB163" s="37"/>
      <c r="AC163" s="37"/>
      <c r="AD163" s="37"/>
      <c r="AE163" s="37"/>
      <c r="AR163" s="209" t="s">
        <v>259</v>
      </c>
      <c r="AT163" s="209" t="s">
        <v>154</v>
      </c>
      <c r="AU163" s="209" t="s">
        <v>83</v>
      </c>
      <c r="AY163" s="19" t="s">
        <v>152</v>
      </c>
      <c r="BE163" s="210">
        <f>IF(N163="základní",J163,0)</f>
        <v>0</v>
      </c>
      <c r="BF163" s="210">
        <f>IF(N163="snížená",J163,0)</f>
        <v>0</v>
      </c>
      <c r="BG163" s="210">
        <f>IF(N163="zákl. přenesená",J163,0)</f>
        <v>0</v>
      </c>
      <c r="BH163" s="210">
        <f>IF(N163="sníž. přenesená",J163,0)</f>
        <v>0</v>
      </c>
      <c r="BI163" s="210">
        <f>IF(N163="nulová",J163,0)</f>
        <v>0</v>
      </c>
      <c r="BJ163" s="19" t="s">
        <v>81</v>
      </c>
      <c r="BK163" s="210">
        <f>ROUND(I163*H163,2)</f>
        <v>0</v>
      </c>
      <c r="BL163" s="19" t="s">
        <v>259</v>
      </c>
      <c r="BM163" s="209" t="s">
        <v>2859</v>
      </c>
    </row>
    <row r="164" spans="1:65" s="14" customFormat="1">
      <c r="B164" s="222"/>
      <c r="C164" s="223"/>
      <c r="D164" s="213" t="s">
        <v>161</v>
      </c>
      <c r="E164" s="224" t="s">
        <v>21</v>
      </c>
      <c r="F164" s="225" t="s">
        <v>2854</v>
      </c>
      <c r="G164" s="223"/>
      <c r="H164" s="226">
        <v>12.33</v>
      </c>
      <c r="I164" s="227"/>
      <c r="J164" s="223"/>
      <c r="K164" s="223"/>
      <c r="L164" s="228"/>
      <c r="M164" s="229"/>
      <c r="N164" s="230"/>
      <c r="O164" s="230"/>
      <c r="P164" s="230"/>
      <c r="Q164" s="230"/>
      <c r="R164" s="230"/>
      <c r="S164" s="230"/>
      <c r="T164" s="231"/>
      <c r="AT164" s="232" t="s">
        <v>161</v>
      </c>
      <c r="AU164" s="232" t="s">
        <v>83</v>
      </c>
      <c r="AV164" s="14" t="s">
        <v>83</v>
      </c>
      <c r="AW164" s="14" t="s">
        <v>36</v>
      </c>
      <c r="AX164" s="14" t="s">
        <v>81</v>
      </c>
      <c r="AY164" s="232" t="s">
        <v>152</v>
      </c>
    </row>
    <row r="165" spans="1:65" s="2" customFormat="1" ht="24" customHeight="1">
      <c r="A165" s="37"/>
      <c r="B165" s="38"/>
      <c r="C165" s="198" t="s">
        <v>337</v>
      </c>
      <c r="D165" s="198" t="s">
        <v>154</v>
      </c>
      <c r="E165" s="199" t="s">
        <v>2860</v>
      </c>
      <c r="F165" s="200" t="s">
        <v>2861</v>
      </c>
      <c r="G165" s="201" t="s">
        <v>219</v>
      </c>
      <c r="H165" s="202">
        <v>43.155000000000001</v>
      </c>
      <c r="I165" s="203"/>
      <c r="J165" s="204">
        <f>ROUND(I165*H165,2)</f>
        <v>0</v>
      </c>
      <c r="K165" s="200" t="s">
        <v>272</v>
      </c>
      <c r="L165" s="42"/>
      <c r="M165" s="205" t="s">
        <v>21</v>
      </c>
      <c r="N165" s="206" t="s">
        <v>45</v>
      </c>
      <c r="O165" s="68"/>
      <c r="P165" s="207">
        <f>O165*H165</f>
        <v>0</v>
      </c>
      <c r="Q165" s="207">
        <v>0</v>
      </c>
      <c r="R165" s="207">
        <f>Q165*H165</f>
        <v>0</v>
      </c>
      <c r="S165" s="207">
        <v>0</v>
      </c>
      <c r="T165" s="208">
        <f>S165*H165</f>
        <v>0</v>
      </c>
      <c r="U165" s="37"/>
      <c r="V165" s="37"/>
      <c r="W165" s="37"/>
      <c r="X165" s="37"/>
      <c r="Y165" s="37"/>
      <c r="Z165" s="37"/>
      <c r="AA165" s="37"/>
      <c r="AB165" s="37"/>
      <c r="AC165" s="37"/>
      <c r="AD165" s="37"/>
      <c r="AE165" s="37"/>
      <c r="AR165" s="209" t="s">
        <v>259</v>
      </c>
      <c r="AT165" s="209" t="s">
        <v>154</v>
      </c>
      <c r="AU165" s="209" t="s">
        <v>83</v>
      </c>
      <c r="AY165" s="19" t="s">
        <v>152</v>
      </c>
      <c r="BE165" s="210">
        <f>IF(N165="základní",J165,0)</f>
        <v>0</v>
      </c>
      <c r="BF165" s="210">
        <f>IF(N165="snížená",J165,0)</f>
        <v>0</v>
      </c>
      <c r="BG165" s="210">
        <f>IF(N165="zákl. přenesená",J165,0)</f>
        <v>0</v>
      </c>
      <c r="BH165" s="210">
        <f>IF(N165="sníž. přenesená",J165,0)</f>
        <v>0</v>
      </c>
      <c r="BI165" s="210">
        <f>IF(N165="nulová",J165,0)</f>
        <v>0</v>
      </c>
      <c r="BJ165" s="19" t="s">
        <v>81</v>
      </c>
      <c r="BK165" s="210">
        <f>ROUND(I165*H165,2)</f>
        <v>0</v>
      </c>
      <c r="BL165" s="19" t="s">
        <v>259</v>
      </c>
      <c r="BM165" s="209" t="s">
        <v>2862</v>
      </c>
    </row>
    <row r="166" spans="1:65" s="14" customFormat="1">
      <c r="B166" s="222"/>
      <c r="C166" s="223"/>
      <c r="D166" s="213" t="s">
        <v>161</v>
      </c>
      <c r="E166" s="224" t="s">
        <v>21</v>
      </c>
      <c r="F166" s="225" t="s">
        <v>2863</v>
      </c>
      <c r="G166" s="223"/>
      <c r="H166" s="226">
        <v>43.155000000000001</v>
      </c>
      <c r="I166" s="227"/>
      <c r="J166" s="223"/>
      <c r="K166" s="223"/>
      <c r="L166" s="228"/>
      <c r="M166" s="229"/>
      <c r="N166" s="230"/>
      <c r="O166" s="230"/>
      <c r="P166" s="230"/>
      <c r="Q166" s="230"/>
      <c r="R166" s="230"/>
      <c r="S166" s="230"/>
      <c r="T166" s="231"/>
      <c r="AT166" s="232" t="s">
        <v>161</v>
      </c>
      <c r="AU166" s="232" t="s">
        <v>83</v>
      </c>
      <c r="AV166" s="14" t="s">
        <v>83</v>
      </c>
      <c r="AW166" s="14" t="s">
        <v>36</v>
      </c>
      <c r="AX166" s="14" t="s">
        <v>81</v>
      </c>
      <c r="AY166" s="232" t="s">
        <v>152</v>
      </c>
    </row>
    <row r="167" spans="1:65" s="13" customFormat="1" ht="22.5">
      <c r="B167" s="211"/>
      <c r="C167" s="212"/>
      <c r="D167" s="213" t="s">
        <v>161</v>
      </c>
      <c r="E167" s="214" t="s">
        <v>21</v>
      </c>
      <c r="F167" s="215" t="s">
        <v>2864</v>
      </c>
      <c r="G167" s="212"/>
      <c r="H167" s="214" t="s">
        <v>21</v>
      </c>
      <c r="I167" s="216"/>
      <c r="J167" s="212"/>
      <c r="K167" s="212"/>
      <c r="L167" s="217"/>
      <c r="M167" s="218"/>
      <c r="N167" s="219"/>
      <c r="O167" s="219"/>
      <c r="P167" s="219"/>
      <c r="Q167" s="219"/>
      <c r="R167" s="219"/>
      <c r="S167" s="219"/>
      <c r="T167" s="220"/>
      <c r="AT167" s="221" t="s">
        <v>161</v>
      </c>
      <c r="AU167" s="221" t="s">
        <v>83</v>
      </c>
      <c r="AV167" s="13" t="s">
        <v>81</v>
      </c>
      <c r="AW167" s="13" t="s">
        <v>36</v>
      </c>
      <c r="AX167" s="13" t="s">
        <v>74</v>
      </c>
      <c r="AY167" s="221" t="s">
        <v>152</v>
      </c>
    </row>
    <row r="168" spans="1:65" s="13" customFormat="1">
      <c r="B168" s="211"/>
      <c r="C168" s="212"/>
      <c r="D168" s="213" t="s">
        <v>161</v>
      </c>
      <c r="E168" s="214" t="s">
        <v>21</v>
      </c>
      <c r="F168" s="215" t="s">
        <v>2865</v>
      </c>
      <c r="G168" s="212"/>
      <c r="H168" s="214" t="s">
        <v>21</v>
      </c>
      <c r="I168" s="216"/>
      <c r="J168" s="212"/>
      <c r="K168" s="212"/>
      <c r="L168" s="217"/>
      <c r="M168" s="218"/>
      <c r="N168" s="219"/>
      <c r="O168" s="219"/>
      <c r="P168" s="219"/>
      <c r="Q168" s="219"/>
      <c r="R168" s="219"/>
      <c r="S168" s="219"/>
      <c r="T168" s="220"/>
      <c r="AT168" s="221" t="s">
        <v>161</v>
      </c>
      <c r="AU168" s="221" t="s">
        <v>83</v>
      </c>
      <c r="AV168" s="13" t="s">
        <v>81</v>
      </c>
      <c r="AW168" s="13" t="s">
        <v>36</v>
      </c>
      <c r="AX168" s="13" t="s">
        <v>74</v>
      </c>
      <c r="AY168" s="221" t="s">
        <v>152</v>
      </c>
    </row>
    <row r="169" spans="1:65" s="2" customFormat="1" ht="16.5" customHeight="1">
      <c r="A169" s="37"/>
      <c r="B169" s="38"/>
      <c r="C169" s="198" t="s">
        <v>343</v>
      </c>
      <c r="D169" s="198" t="s">
        <v>154</v>
      </c>
      <c r="E169" s="199" t="s">
        <v>2866</v>
      </c>
      <c r="F169" s="200" t="s">
        <v>2867</v>
      </c>
      <c r="G169" s="201" t="s">
        <v>212</v>
      </c>
      <c r="H169" s="202">
        <v>4</v>
      </c>
      <c r="I169" s="203"/>
      <c r="J169" s="204">
        <f>ROUND(I169*H169,2)</f>
        <v>0</v>
      </c>
      <c r="K169" s="200" t="s">
        <v>272</v>
      </c>
      <c r="L169" s="42"/>
      <c r="M169" s="205" t="s">
        <v>21</v>
      </c>
      <c r="N169" s="206" t="s">
        <v>45</v>
      </c>
      <c r="O169" s="68"/>
      <c r="P169" s="207">
        <f>O169*H169</f>
        <v>0</v>
      </c>
      <c r="Q169" s="207">
        <v>0</v>
      </c>
      <c r="R169" s="207">
        <f>Q169*H169</f>
        <v>0</v>
      </c>
      <c r="S169" s="207">
        <v>0</v>
      </c>
      <c r="T169" s="208">
        <f>S169*H169</f>
        <v>0</v>
      </c>
      <c r="U169" s="37"/>
      <c r="V169" s="37"/>
      <c r="W169" s="37"/>
      <c r="X169" s="37"/>
      <c r="Y169" s="37"/>
      <c r="Z169" s="37"/>
      <c r="AA169" s="37"/>
      <c r="AB169" s="37"/>
      <c r="AC169" s="37"/>
      <c r="AD169" s="37"/>
      <c r="AE169" s="37"/>
      <c r="AR169" s="209" t="s">
        <v>259</v>
      </c>
      <c r="AT169" s="209" t="s">
        <v>154</v>
      </c>
      <c r="AU169" s="209" t="s">
        <v>83</v>
      </c>
      <c r="AY169" s="19" t="s">
        <v>152</v>
      </c>
      <c r="BE169" s="210">
        <f>IF(N169="základní",J169,0)</f>
        <v>0</v>
      </c>
      <c r="BF169" s="210">
        <f>IF(N169="snížená",J169,0)</f>
        <v>0</v>
      </c>
      <c r="BG169" s="210">
        <f>IF(N169="zákl. přenesená",J169,0)</f>
        <v>0</v>
      </c>
      <c r="BH169" s="210">
        <f>IF(N169="sníž. přenesená",J169,0)</f>
        <v>0</v>
      </c>
      <c r="BI169" s="210">
        <f>IF(N169="nulová",J169,0)</f>
        <v>0</v>
      </c>
      <c r="BJ169" s="19" t="s">
        <v>81</v>
      </c>
      <c r="BK169" s="210">
        <f>ROUND(I169*H169,2)</f>
        <v>0</v>
      </c>
      <c r="BL169" s="19" t="s">
        <v>259</v>
      </c>
      <c r="BM169" s="209" t="s">
        <v>2868</v>
      </c>
    </row>
    <row r="170" spans="1:65" s="14" customFormat="1">
      <c r="B170" s="222"/>
      <c r="C170" s="223"/>
      <c r="D170" s="213" t="s">
        <v>161</v>
      </c>
      <c r="E170" s="224" t="s">
        <v>21</v>
      </c>
      <c r="F170" s="225" t="s">
        <v>2869</v>
      </c>
      <c r="G170" s="223"/>
      <c r="H170" s="226">
        <v>4</v>
      </c>
      <c r="I170" s="227"/>
      <c r="J170" s="223"/>
      <c r="K170" s="223"/>
      <c r="L170" s="228"/>
      <c r="M170" s="229"/>
      <c r="N170" s="230"/>
      <c r="O170" s="230"/>
      <c r="P170" s="230"/>
      <c r="Q170" s="230"/>
      <c r="R170" s="230"/>
      <c r="S170" s="230"/>
      <c r="T170" s="231"/>
      <c r="AT170" s="232" t="s">
        <v>161</v>
      </c>
      <c r="AU170" s="232" t="s">
        <v>83</v>
      </c>
      <c r="AV170" s="14" t="s">
        <v>83</v>
      </c>
      <c r="AW170" s="14" t="s">
        <v>36</v>
      </c>
      <c r="AX170" s="14" t="s">
        <v>81</v>
      </c>
      <c r="AY170" s="232" t="s">
        <v>152</v>
      </c>
    </row>
    <row r="171" spans="1:65" s="13" customFormat="1" ht="22.5">
      <c r="B171" s="211"/>
      <c r="C171" s="212"/>
      <c r="D171" s="213" t="s">
        <v>161</v>
      </c>
      <c r="E171" s="214" t="s">
        <v>21</v>
      </c>
      <c r="F171" s="215" t="s">
        <v>2870</v>
      </c>
      <c r="G171" s="212"/>
      <c r="H171" s="214" t="s">
        <v>21</v>
      </c>
      <c r="I171" s="216"/>
      <c r="J171" s="212"/>
      <c r="K171" s="212"/>
      <c r="L171" s="217"/>
      <c r="M171" s="218"/>
      <c r="N171" s="219"/>
      <c r="O171" s="219"/>
      <c r="P171" s="219"/>
      <c r="Q171" s="219"/>
      <c r="R171" s="219"/>
      <c r="S171" s="219"/>
      <c r="T171" s="220"/>
      <c r="AT171" s="221" t="s">
        <v>161</v>
      </c>
      <c r="AU171" s="221" t="s">
        <v>83</v>
      </c>
      <c r="AV171" s="13" t="s">
        <v>81</v>
      </c>
      <c r="AW171" s="13" t="s">
        <v>36</v>
      </c>
      <c r="AX171" s="13" t="s">
        <v>74</v>
      </c>
      <c r="AY171" s="221" t="s">
        <v>152</v>
      </c>
    </row>
    <row r="172" spans="1:65" s="2" customFormat="1" ht="24" customHeight="1">
      <c r="A172" s="37"/>
      <c r="B172" s="38"/>
      <c r="C172" s="198" t="s">
        <v>348</v>
      </c>
      <c r="D172" s="198" t="s">
        <v>154</v>
      </c>
      <c r="E172" s="199" t="s">
        <v>2871</v>
      </c>
      <c r="F172" s="200" t="s">
        <v>2872</v>
      </c>
      <c r="G172" s="201" t="s">
        <v>271</v>
      </c>
      <c r="H172" s="202">
        <v>7</v>
      </c>
      <c r="I172" s="203"/>
      <c r="J172" s="204">
        <f>ROUND(I172*H172,2)</f>
        <v>0</v>
      </c>
      <c r="K172" s="200" t="s">
        <v>272</v>
      </c>
      <c r="L172" s="42"/>
      <c r="M172" s="205" t="s">
        <v>21</v>
      </c>
      <c r="N172" s="206" t="s">
        <v>45</v>
      </c>
      <c r="O172" s="68"/>
      <c r="P172" s="207">
        <f>O172*H172</f>
        <v>0</v>
      </c>
      <c r="Q172" s="207">
        <v>0</v>
      </c>
      <c r="R172" s="207">
        <f>Q172*H172</f>
        <v>0</v>
      </c>
      <c r="S172" s="207">
        <v>0</v>
      </c>
      <c r="T172" s="208">
        <f>S172*H172</f>
        <v>0</v>
      </c>
      <c r="U172" s="37"/>
      <c r="V172" s="37"/>
      <c r="W172" s="37"/>
      <c r="X172" s="37"/>
      <c r="Y172" s="37"/>
      <c r="Z172" s="37"/>
      <c r="AA172" s="37"/>
      <c r="AB172" s="37"/>
      <c r="AC172" s="37"/>
      <c r="AD172" s="37"/>
      <c r="AE172" s="37"/>
      <c r="AR172" s="209" t="s">
        <v>259</v>
      </c>
      <c r="AT172" s="209" t="s">
        <v>154</v>
      </c>
      <c r="AU172" s="209" t="s">
        <v>83</v>
      </c>
      <c r="AY172" s="19" t="s">
        <v>152</v>
      </c>
      <c r="BE172" s="210">
        <f>IF(N172="základní",J172,0)</f>
        <v>0</v>
      </c>
      <c r="BF172" s="210">
        <f>IF(N172="snížená",J172,0)</f>
        <v>0</v>
      </c>
      <c r="BG172" s="210">
        <f>IF(N172="zákl. přenesená",J172,0)</f>
        <v>0</v>
      </c>
      <c r="BH172" s="210">
        <f>IF(N172="sníž. přenesená",J172,0)</f>
        <v>0</v>
      </c>
      <c r="BI172" s="210">
        <f>IF(N172="nulová",J172,0)</f>
        <v>0</v>
      </c>
      <c r="BJ172" s="19" t="s">
        <v>81</v>
      </c>
      <c r="BK172" s="210">
        <f>ROUND(I172*H172,2)</f>
        <v>0</v>
      </c>
      <c r="BL172" s="19" t="s">
        <v>259</v>
      </c>
      <c r="BM172" s="209" t="s">
        <v>2873</v>
      </c>
    </row>
    <row r="173" spans="1:65" s="13" customFormat="1" ht="22.5">
      <c r="B173" s="211"/>
      <c r="C173" s="212"/>
      <c r="D173" s="213" t="s">
        <v>161</v>
      </c>
      <c r="E173" s="214" t="s">
        <v>21</v>
      </c>
      <c r="F173" s="215" t="s">
        <v>2874</v>
      </c>
      <c r="G173" s="212"/>
      <c r="H173" s="214" t="s">
        <v>21</v>
      </c>
      <c r="I173" s="216"/>
      <c r="J173" s="212"/>
      <c r="K173" s="212"/>
      <c r="L173" s="217"/>
      <c r="M173" s="218"/>
      <c r="N173" s="219"/>
      <c r="O173" s="219"/>
      <c r="P173" s="219"/>
      <c r="Q173" s="219"/>
      <c r="R173" s="219"/>
      <c r="S173" s="219"/>
      <c r="T173" s="220"/>
      <c r="AT173" s="221" t="s">
        <v>161</v>
      </c>
      <c r="AU173" s="221" t="s">
        <v>83</v>
      </c>
      <c r="AV173" s="13" t="s">
        <v>81</v>
      </c>
      <c r="AW173" s="13" t="s">
        <v>36</v>
      </c>
      <c r="AX173" s="13" t="s">
        <v>74</v>
      </c>
      <c r="AY173" s="221" t="s">
        <v>152</v>
      </c>
    </row>
    <row r="174" spans="1:65" s="14" customFormat="1">
      <c r="B174" s="222"/>
      <c r="C174" s="223"/>
      <c r="D174" s="213" t="s">
        <v>161</v>
      </c>
      <c r="E174" s="224" t="s">
        <v>21</v>
      </c>
      <c r="F174" s="225" t="s">
        <v>2875</v>
      </c>
      <c r="G174" s="223"/>
      <c r="H174" s="226">
        <v>7</v>
      </c>
      <c r="I174" s="227"/>
      <c r="J174" s="223"/>
      <c r="K174" s="223"/>
      <c r="L174" s="228"/>
      <c r="M174" s="229"/>
      <c r="N174" s="230"/>
      <c r="O174" s="230"/>
      <c r="P174" s="230"/>
      <c r="Q174" s="230"/>
      <c r="R174" s="230"/>
      <c r="S174" s="230"/>
      <c r="T174" s="231"/>
      <c r="AT174" s="232" t="s">
        <v>161</v>
      </c>
      <c r="AU174" s="232" t="s">
        <v>83</v>
      </c>
      <c r="AV174" s="14" t="s">
        <v>83</v>
      </c>
      <c r="AW174" s="14" t="s">
        <v>36</v>
      </c>
      <c r="AX174" s="14" t="s">
        <v>81</v>
      </c>
      <c r="AY174" s="232" t="s">
        <v>152</v>
      </c>
    </row>
    <row r="175" spans="1:65" s="2" customFormat="1" ht="36" customHeight="1">
      <c r="A175" s="37"/>
      <c r="B175" s="38"/>
      <c r="C175" s="198" t="s">
        <v>353</v>
      </c>
      <c r="D175" s="198" t="s">
        <v>154</v>
      </c>
      <c r="E175" s="199" t="s">
        <v>2876</v>
      </c>
      <c r="F175" s="200" t="s">
        <v>2877</v>
      </c>
      <c r="G175" s="201" t="s">
        <v>1084</v>
      </c>
      <c r="H175" s="265"/>
      <c r="I175" s="203"/>
      <c r="J175" s="204">
        <f>ROUND(I175*H175,2)</f>
        <v>0</v>
      </c>
      <c r="K175" s="200" t="s">
        <v>158</v>
      </c>
      <c r="L175" s="42"/>
      <c r="M175" s="205" t="s">
        <v>21</v>
      </c>
      <c r="N175" s="206" t="s">
        <v>45</v>
      </c>
      <c r="O175" s="68"/>
      <c r="P175" s="207">
        <f>O175*H175</f>
        <v>0</v>
      </c>
      <c r="Q175" s="207">
        <v>0</v>
      </c>
      <c r="R175" s="207">
        <f>Q175*H175</f>
        <v>0</v>
      </c>
      <c r="S175" s="207">
        <v>0</v>
      </c>
      <c r="T175" s="208">
        <f>S175*H175</f>
        <v>0</v>
      </c>
      <c r="U175" s="37"/>
      <c r="V175" s="37"/>
      <c r="W175" s="37"/>
      <c r="X175" s="37"/>
      <c r="Y175" s="37"/>
      <c r="Z175" s="37"/>
      <c r="AA175" s="37"/>
      <c r="AB175" s="37"/>
      <c r="AC175" s="37"/>
      <c r="AD175" s="37"/>
      <c r="AE175" s="37"/>
      <c r="AR175" s="209" t="s">
        <v>259</v>
      </c>
      <c r="AT175" s="209" t="s">
        <v>154</v>
      </c>
      <c r="AU175" s="209" t="s">
        <v>83</v>
      </c>
      <c r="AY175" s="19" t="s">
        <v>152</v>
      </c>
      <c r="BE175" s="210">
        <f>IF(N175="základní",J175,0)</f>
        <v>0</v>
      </c>
      <c r="BF175" s="210">
        <f>IF(N175="snížená",J175,0)</f>
        <v>0</v>
      </c>
      <c r="BG175" s="210">
        <f>IF(N175="zákl. přenesená",J175,0)</f>
        <v>0</v>
      </c>
      <c r="BH175" s="210">
        <f>IF(N175="sníž. přenesená",J175,0)</f>
        <v>0</v>
      </c>
      <c r="BI175" s="210">
        <f>IF(N175="nulová",J175,0)</f>
        <v>0</v>
      </c>
      <c r="BJ175" s="19" t="s">
        <v>81</v>
      </c>
      <c r="BK175" s="210">
        <f>ROUND(I175*H175,2)</f>
        <v>0</v>
      </c>
      <c r="BL175" s="19" t="s">
        <v>259</v>
      </c>
      <c r="BM175" s="209" t="s">
        <v>2878</v>
      </c>
    </row>
    <row r="176" spans="1:65" s="12" customFormat="1" ht="22.9" customHeight="1">
      <c r="B176" s="182"/>
      <c r="C176" s="183"/>
      <c r="D176" s="184" t="s">
        <v>73</v>
      </c>
      <c r="E176" s="196" t="s">
        <v>1628</v>
      </c>
      <c r="F176" s="196" t="s">
        <v>1629</v>
      </c>
      <c r="G176" s="183"/>
      <c r="H176" s="183"/>
      <c r="I176" s="186"/>
      <c r="J176" s="197">
        <f>BK176</f>
        <v>0</v>
      </c>
      <c r="K176" s="183"/>
      <c r="L176" s="188"/>
      <c r="M176" s="189"/>
      <c r="N176" s="190"/>
      <c r="O176" s="190"/>
      <c r="P176" s="191">
        <f>SUM(P177:P209)</f>
        <v>0</v>
      </c>
      <c r="Q176" s="190"/>
      <c r="R176" s="191">
        <f>SUM(R177:R209)</f>
        <v>0.43271468000000007</v>
      </c>
      <c r="S176" s="190"/>
      <c r="T176" s="192">
        <f>SUM(T177:T209)</f>
        <v>0.50224000000000002</v>
      </c>
      <c r="AR176" s="193" t="s">
        <v>83</v>
      </c>
      <c r="AT176" s="194" t="s">
        <v>73</v>
      </c>
      <c r="AU176" s="194" t="s">
        <v>81</v>
      </c>
      <c r="AY176" s="193" t="s">
        <v>152</v>
      </c>
      <c r="BK176" s="195">
        <f>SUM(BK177:BK209)</f>
        <v>0</v>
      </c>
    </row>
    <row r="177" spans="1:65" s="2" customFormat="1" ht="36" customHeight="1">
      <c r="A177" s="37"/>
      <c r="B177" s="38"/>
      <c r="C177" s="198" t="s">
        <v>364</v>
      </c>
      <c r="D177" s="198" t="s">
        <v>154</v>
      </c>
      <c r="E177" s="199" t="s">
        <v>2879</v>
      </c>
      <c r="F177" s="200" t="s">
        <v>2880</v>
      </c>
      <c r="G177" s="201" t="s">
        <v>219</v>
      </c>
      <c r="H177" s="202">
        <v>6.25</v>
      </c>
      <c r="I177" s="203"/>
      <c r="J177" s="204">
        <f>ROUND(I177*H177,2)</f>
        <v>0</v>
      </c>
      <c r="K177" s="200" t="s">
        <v>272</v>
      </c>
      <c r="L177" s="42"/>
      <c r="M177" s="205" t="s">
        <v>21</v>
      </c>
      <c r="N177" s="206" t="s">
        <v>45</v>
      </c>
      <c r="O177" s="68"/>
      <c r="P177" s="207">
        <f>O177*H177</f>
        <v>0</v>
      </c>
      <c r="Q177" s="207">
        <v>0</v>
      </c>
      <c r="R177" s="207">
        <f>Q177*H177</f>
        <v>0</v>
      </c>
      <c r="S177" s="207">
        <v>0</v>
      </c>
      <c r="T177" s="208">
        <f>S177*H177</f>
        <v>0</v>
      </c>
      <c r="U177" s="37"/>
      <c r="V177" s="37"/>
      <c r="W177" s="37"/>
      <c r="X177" s="37"/>
      <c r="Y177" s="37"/>
      <c r="Z177" s="37"/>
      <c r="AA177" s="37"/>
      <c r="AB177" s="37"/>
      <c r="AC177" s="37"/>
      <c r="AD177" s="37"/>
      <c r="AE177" s="37"/>
      <c r="AR177" s="209" t="s">
        <v>259</v>
      </c>
      <c r="AT177" s="209" t="s">
        <v>154</v>
      </c>
      <c r="AU177" s="209" t="s">
        <v>83</v>
      </c>
      <c r="AY177" s="19" t="s">
        <v>152</v>
      </c>
      <c r="BE177" s="210">
        <f>IF(N177="základní",J177,0)</f>
        <v>0</v>
      </c>
      <c r="BF177" s="210">
        <f>IF(N177="snížená",J177,0)</f>
        <v>0</v>
      </c>
      <c r="BG177" s="210">
        <f>IF(N177="zákl. přenesená",J177,0)</f>
        <v>0</v>
      </c>
      <c r="BH177" s="210">
        <f>IF(N177="sníž. přenesená",J177,0)</f>
        <v>0</v>
      </c>
      <c r="BI177" s="210">
        <f>IF(N177="nulová",J177,0)</f>
        <v>0</v>
      </c>
      <c r="BJ177" s="19" t="s">
        <v>81</v>
      </c>
      <c r="BK177" s="210">
        <f>ROUND(I177*H177,2)</f>
        <v>0</v>
      </c>
      <c r="BL177" s="19" t="s">
        <v>259</v>
      </c>
      <c r="BM177" s="209" t="s">
        <v>2881</v>
      </c>
    </row>
    <row r="178" spans="1:65" s="14" customFormat="1">
      <c r="B178" s="222"/>
      <c r="C178" s="223"/>
      <c r="D178" s="213" t="s">
        <v>161</v>
      </c>
      <c r="E178" s="224" t="s">
        <v>21</v>
      </c>
      <c r="F178" s="225" t="s">
        <v>2882</v>
      </c>
      <c r="G178" s="223"/>
      <c r="H178" s="226">
        <v>6.25</v>
      </c>
      <c r="I178" s="227"/>
      <c r="J178" s="223"/>
      <c r="K178" s="223"/>
      <c r="L178" s="228"/>
      <c r="M178" s="229"/>
      <c r="N178" s="230"/>
      <c r="O178" s="230"/>
      <c r="P178" s="230"/>
      <c r="Q178" s="230"/>
      <c r="R178" s="230"/>
      <c r="S178" s="230"/>
      <c r="T178" s="231"/>
      <c r="AT178" s="232" t="s">
        <v>161</v>
      </c>
      <c r="AU178" s="232" t="s">
        <v>83</v>
      </c>
      <c r="AV178" s="14" t="s">
        <v>83</v>
      </c>
      <c r="AW178" s="14" t="s">
        <v>36</v>
      </c>
      <c r="AX178" s="14" t="s">
        <v>81</v>
      </c>
      <c r="AY178" s="232" t="s">
        <v>152</v>
      </c>
    </row>
    <row r="179" spans="1:65" s="13" customFormat="1">
      <c r="B179" s="211"/>
      <c r="C179" s="212"/>
      <c r="D179" s="213" t="s">
        <v>161</v>
      </c>
      <c r="E179" s="214" t="s">
        <v>21</v>
      </c>
      <c r="F179" s="215" t="s">
        <v>2883</v>
      </c>
      <c r="G179" s="212"/>
      <c r="H179" s="214" t="s">
        <v>21</v>
      </c>
      <c r="I179" s="216"/>
      <c r="J179" s="212"/>
      <c r="K179" s="212"/>
      <c r="L179" s="217"/>
      <c r="M179" s="218"/>
      <c r="N179" s="219"/>
      <c r="O179" s="219"/>
      <c r="P179" s="219"/>
      <c r="Q179" s="219"/>
      <c r="R179" s="219"/>
      <c r="S179" s="219"/>
      <c r="T179" s="220"/>
      <c r="AT179" s="221" t="s">
        <v>161</v>
      </c>
      <c r="AU179" s="221" t="s">
        <v>83</v>
      </c>
      <c r="AV179" s="13" t="s">
        <v>81</v>
      </c>
      <c r="AW179" s="13" t="s">
        <v>36</v>
      </c>
      <c r="AX179" s="13" t="s">
        <v>74</v>
      </c>
      <c r="AY179" s="221" t="s">
        <v>152</v>
      </c>
    </row>
    <row r="180" spans="1:65" s="13" customFormat="1" ht="22.5">
      <c r="B180" s="211"/>
      <c r="C180" s="212"/>
      <c r="D180" s="213" t="s">
        <v>161</v>
      </c>
      <c r="E180" s="214" t="s">
        <v>21</v>
      </c>
      <c r="F180" s="215" t="s">
        <v>2884</v>
      </c>
      <c r="G180" s="212"/>
      <c r="H180" s="214" t="s">
        <v>21</v>
      </c>
      <c r="I180" s="216"/>
      <c r="J180" s="212"/>
      <c r="K180" s="212"/>
      <c r="L180" s="217"/>
      <c r="M180" s="218"/>
      <c r="N180" s="219"/>
      <c r="O180" s="219"/>
      <c r="P180" s="219"/>
      <c r="Q180" s="219"/>
      <c r="R180" s="219"/>
      <c r="S180" s="219"/>
      <c r="T180" s="220"/>
      <c r="AT180" s="221" t="s">
        <v>161</v>
      </c>
      <c r="AU180" s="221" t="s">
        <v>83</v>
      </c>
      <c r="AV180" s="13" t="s">
        <v>81</v>
      </c>
      <c r="AW180" s="13" t="s">
        <v>36</v>
      </c>
      <c r="AX180" s="13" t="s">
        <v>74</v>
      </c>
      <c r="AY180" s="221" t="s">
        <v>152</v>
      </c>
    </row>
    <row r="181" spans="1:65" s="13" customFormat="1" ht="22.5">
      <c r="B181" s="211"/>
      <c r="C181" s="212"/>
      <c r="D181" s="213" t="s">
        <v>161</v>
      </c>
      <c r="E181" s="214" t="s">
        <v>21</v>
      </c>
      <c r="F181" s="215" t="s">
        <v>2885</v>
      </c>
      <c r="G181" s="212"/>
      <c r="H181" s="214" t="s">
        <v>21</v>
      </c>
      <c r="I181" s="216"/>
      <c r="J181" s="212"/>
      <c r="K181" s="212"/>
      <c r="L181" s="217"/>
      <c r="M181" s="218"/>
      <c r="N181" s="219"/>
      <c r="O181" s="219"/>
      <c r="P181" s="219"/>
      <c r="Q181" s="219"/>
      <c r="R181" s="219"/>
      <c r="S181" s="219"/>
      <c r="T181" s="220"/>
      <c r="AT181" s="221" t="s">
        <v>161</v>
      </c>
      <c r="AU181" s="221" t="s">
        <v>83</v>
      </c>
      <c r="AV181" s="13" t="s">
        <v>81</v>
      </c>
      <c r="AW181" s="13" t="s">
        <v>36</v>
      </c>
      <c r="AX181" s="13" t="s">
        <v>74</v>
      </c>
      <c r="AY181" s="221" t="s">
        <v>152</v>
      </c>
    </row>
    <row r="182" spans="1:65" s="13" customFormat="1" ht="22.5">
      <c r="B182" s="211"/>
      <c r="C182" s="212"/>
      <c r="D182" s="213" t="s">
        <v>161</v>
      </c>
      <c r="E182" s="214" t="s">
        <v>21</v>
      </c>
      <c r="F182" s="215" t="s">
        <v>2886</v>
      </c>
      <c r="G182" s="212"/>
      <c r="H182" s="214" t="s">
        <v>21</v>
      </c>
      <c r="I182" s="216"/>
      <c r="J182" s="212"/>
      <c r="K182" s="212"/>
      <c r="L182" s="217"/>
      <c r="M182" s="218"/>
      <c r="N182" s="219"/>
      <c r="O182" s="219"/>
      <c r="P182" s="219"/>
      <c r="Q182" s="219"/>
      <c r="R182" s="219"/>
      <c r="S182" s="219"/>
      <c r="T182" s="220"/>
      <c r="AT182" s="221" t="s">
        <v>161</v>
      </c>
      <c r="AU182" s="221" t="s">
        <v>83</v>
      </c>
      <c r="AV182" s="13" t="s">
        <v>81</v>
      </c>
      <c r="AW182" s="13" t="s">
        <v>36</v>
      </c>
      <c r="AX182" s="13" t="s">
        <v>74</v>
      </c>
      <c r="AY182" s="221" t="s">
        <v>152</v>
      </c>
    </row>
    <row r="183" spans="1:65" s="2" customFormat="1" ht="24" customHeight="1">
      <c r="A183" s="37"/>
      <c r="B183" s="38"/>
      <c r="C183" s="198" t="s">
        <v>372</v>
      </c>
      <c r="D183" s="198" t="s">
        <v>154</v>
      </c>
      <c r="E183" s="199" t="s">
        <v>2887</v>
      </c>
      <c r="F183" s="200" t="s">
        <v>2888</v>
      </c>
      <c r="G183" s="201" t="s">
        <v>219</v>
      </c>
      <c r="H183" s="202">
        <v>28.428000000000001</v>
      </c>
      <c r="I183" s="203"/>
      <c r="J183" s="204">
        <f>ROUND(I183*H183,2)</f>
        <v>0</v>
      </c>
      <c r="K183" s="200" t="s">
        <v>158</v>
      </c>
      <c r="L183" s="42"/>
      <c r="M183" s="205" t="s">
        <v>21</v>
      </c>
      <c r="N183" s="206" t="s">
        <v>45</v>
      </c>
      <c r="O183" s="68"/>
      <c r="P183" s="207">
        <f>O183*H183</f>
        <v>0</v>
      </c>
      <c r="Q183" s="207">
        <v>0</v>
      </c>
      <c r="R183" s="207">
        <f>Q183*H183</f>
        <v>0</v>
      </c>
      <c r="S183" s="207">
        <v>0</v>
      </c>
      <c r="T183" s="208">
        <f>S183*H183</f>
        <v>0</v>
      </c>
      <c r="U183" s="37"/>
      <c r="V183" s="37"/>
      <c r="W183" s="37"/>
      <c r="X183" s="37"/>
      <c r="Y183" s="37"/>
      <c r="Z183" s="37"/>
      <c r="AA183" s="37"/>
      <c r="AB183" s="37"/>
      <c r="AC183" s="37"/>
      <c r="AD183" s="37"/>
      <c r="AE183" s="37"/>
      <c r="AR183" s="209" t="s">
        <v>259</v>
      </c>
      <c r="AT183" s="209" t="s">
        <v>154</v>
      </c>
      <c r="AU183" s="209" t="s">
        <v>83</v>
      </c>
      <c r="AY183" s="19" t="s">
        <v>152</v>
      </c>
      <c r="BE183" s="210">
        <f>IF(N183="základní",J183,0)</f>
        <v>0</v>
      </c>
      <c r="BF183" s="210">
        <f>IF(N183="snížená",J183,0)</f>
        <v>0</v>
      </c>
      <c r="BG183" s="210">
        <f>IF(N183="zákl. přenesená",J183,0)</f>
        <v>0</v>
      </c>
      <c r="BH183" s="210">
        <f>IF(N183="sníž. přenesená",J183,0)</f>
        <v>0</v>
      </c>
      <c r="BI183" s="210">
        <f>IF(N183="nulová",J183,0)</f>
        <v>0</v>
      </c>
      <c r="BJ183" s="19" t="s">
        <v>81</v>
      </c>
      <c r="BK183" s="210">
        <f>ROUND(I183*H183,2)</f>
        <v>0</v>
      </c>
      <c r="BL183" s="19" t="s">
        <v>259</v>
      </c>
      <c r="BM183" s="209" t="s">
        <v>2889</v>
      </c>
    </row>
    <row r="184" spans="1:65" s="14" customFormat="1">
      <c r="B184" s="222"/>
      <c r="C184" s="223"/>
      <c r="D184" s="213" t="s">
        <v>161</v>
      </c>
      <c r="E184" s="224" t="s">
        <v>21</v>
      </c>
      <c r="F184" s="225" t="s">
        <v>2890</v>
      </c>
      <c r="G184" s="223"/>
      <c r="H184" s="226">
        <v>20</v>
      </c>
      <c r="I184" s="227"/>
      <c r="J184" s="223"/>
      <c r="K184" s="223"/>
      <c r="L184" s="228"/>
      <c r="M184" s="229"/>
      <c r="N184" s="230"/>
      <c r="O184" s="230"/>
      <c r="P184" s="230"/>
      <c r="Q184" s="230"/>
      <c r="R184" s="230"/>
      <c r="S184" s="230"/>
      <c r="T184" s="231"/>
      <c r="AT184" s="232" t="s">
        <v>161</v>
      </c>
      <c r="AU184" s="232" t="s">
        <v>83</v>
      </c>
      <c r="AV184" s="14" t="s">
        <v>83</v>
      </c>
      <c r="AW184" s="14" t="s">
        <v>36</v>
      </c>
      <c r="AX184" s="14" t="s">
        <v>74</v>
      </c>
      <c r="AY184" s="232" t="s">
        <v>152</v>
      </c>
    </row>
    <row r="185" spans="1:65" s="14" customFormat="1" ht="22.5">
      <c r="B185" s="222"/>
      <c r="C185" s="223"/>
      <c r="D185" s="213" t="s">
        <v>161</v>
      </c>
      <c r="E185" s="224" t="s">
        <v>21</v>
      </c>
      <c r="F185" s="225" t="s">
        <v>2891</v>
      </c>
      <c r="G185" s="223"/>
      <c r="H185" s="226">
        <v>8.4280000000000008</v>
      </c>
      <c r="I185" s="227"/>
      <c r="J185" s="223"/>
      <c r="K185" s="223"/>
      <c r="L185" s="228"/>
      <c r="M185" s="229"/>
      <c r="N185" s="230"/>
      <c r="O185" s="230"/>
      <c r="P185" s="230"/>
      <c r="Q185" s="230"/>
      <c r="R185" s="230"/>
      <c r="S185" s="230"/>
      <c r="T185" s="231"/>
      <c r="AT185" s="232" t="s">
        <v>161</v>
      </c>
      <c r="AU185" s="232" t="s">
        <v>83</v>
      </c>
      <c r="AV185" s="14" t="s">
        <v>83</v>
      </c>
      <c r="AW185" s="14" t="s">
        <v>36</v>
      </c>
      <c r="AX185" s="14" t="s">
        <v>74</v>
      </c>
      <c r="AY185" s="232" t="s">
        <v>152</v>
      </c>
    </row>
    <row r="186" spans="1:65" s="15" customFormat="1">
      <c r="B186" s="233"/>
      <c r="C186" s="234"/>
      <c r="D186" s="213" t="s">
        <v>161</v>
      </c>
      <c r="E186" s="235" t="s">
        <v>21</v>
      </c>
      <c r="F186" s="236" t="s">
        <v>184</v>
      </c>
      <c r="G186" s="234"/>
      <c r="H186" s="237">
        <v>28.428000000000001</v>
      </c>
      <c r="I186" s="238"/>
      <c r="J186" s="234"/>
      <c r="K186" s="234"/>
      <c r="L186" s="239"/>
      <c r="M186" s="240"/>
      <c r="N186" s="241"/>
      <c r="O186" s="241"/>
      <c r="P186" s="241"/>
      <c r="Q186" s="241"/>
      <c r="R186" s="241"/>
      <c r="S186" s="241"/>
      <c r="T186" s="242"/>
      <c r="AT186" s="243" t="s">
        <v>161</v>
      </c>
      <c r="AU186" s="243" t="s">
        <v>83</v>
      </c>
      <c r="AV186" s="15" t="s">
        <v>159</v>
      </c>
      <c r="AW186" s="15" t="s">
        <v>36</v>
      </c>
      <c r="AX186" s="15" t="s">
        <v>81</v>
      </c>
      <c r="AY186" s="243" t="s">
        <v>152</v>
      </c>
    </row>
    <row r="187" spans="1:65" s="2" customFormat="1" ht="36" customHeight="1">
      <c r="A187" s="37"/>
      <c r="B187" s="38"/>
      <c r="C187" s="244" t="s">
        <v>378</v>
      </c>
      <c r="D187" s="244" t="s">
        <v>365</v>
      </c>
      <c r="E187" s="245" t="s">
        <v>2892</v>
      </c>
      <c r="F187" s="246" t="s">
        <v>2893</v>
      </c>
      <c r="G187" s="247" t="s">
        <v>219</v>
      </c>
      <c r="H187" s="248">
        <v>28.428000000000001</v>
      </c>
      <c r="I187" s="249"/>
      <c r="J187" s="250">
        <f>ROUND(I187*H187,2)</f>
        <v>0</v>
      </c>
      <c r="K187" s="246" t="s">
        <v>272</v>
      </c>
      <c r="L187" s="251"/>
      <c r="M187" s="252" t="s">
        <v>21</v>
      </c>
      <c r="N187" s="253" t="s">
        <v>45</v>
      </c>
      <c r="O187" s="68"/>
      <c r="P187" s="207">
        <f>O187*H187</f>
        <v>0</v>
      </c>
      <c r="Q187" s="207">
        <v>9.3100000000000006E-3</v>
      </c>
      <c r="R187" s="207">
        <f>Q187*H187</f>
        <v>0.26466468000000004</v>
      </c>
      <c r="S187" s="207">
        <v>0</v>
      </c>
      <c r="T187" s="208">
        <f>S187*H187</f>
        <v>0</v>
      </c>
      <c r="U187" s="37"/>
      <c r="V187" s="37"/>
      <c r="W187" s="37"/>
      <c r="X187" s="37"/>
      <c r="Y187" s="37"/>
      <c r="Z187" s="37"/>
      <c r="AA187" s="37"/>
      <c r="AB187" s="37"/>
      <c r="AC187" s="37"/>
      <c r="AD187" s="37"/>
      <c r="AE187" s="37"/>
      <c r="AR187" s="209" t="s">
        <v>353</v>
      </c>
      <c r="AT187" s="209" t="s">
        <v>365</v>
      </c>
      <c r="AU187" s="209" t="s">
        <v>83</v>
      </c>
      <c r="AY187" s="19" t="s">
        <v>152</v>
      </c>
      <c r="BE187" s="210">
        <f>IF(N187="základní",J187,0)</f>
        <v>0</v>
      </c>
      <c r="BF187" s="210">
        <f>IF(N187="snížená",J187,0)</f>
        <v>0</v>
      </c>
      <c r="BG187" s="210">
        <f>IF(N187="zákl. přenesená",J187,0)</f>
        <v>0</v>
      </c>
      <c r="BH187" s="210">
        <f>IF(N187="sníž. přenesená",J187,0)</f>
        <v>0</v>
      </c>
      <c r="BI187" s="210">
        <f>IF(N187="nulová",J187,0)</f>
        <v>0</v>
      </c>
      <c r="BJ187" s="19" t="s">
        <v>81</v>
      </c>
      <c r="BK187" s="210">
        <f>ROUND(I187*H187,2)</f>
        <v>0</v>
      </c>
      <c r="BL187" s="19" t="s">
        <v>259</v>
      </c>
      <c r="BM187" s="209" t="s">
        <v>2894</v>
      </c>
    </row>
    <row r="188" spans="1:65" s="14" customFormat="1">
      <c r="B188" s="222"/>
      <c r="C188" s="223"/>
      <c r="D188" s="213" t="s">
        <v>161</v>
      </c>
      <c r="E188" s="224" t="s">
        <v>21</v>
      </c>
      <c r="F188" s="225" t="s">
        <v>2895</v>
      </c>
      <c r="G188" s="223"/>
      <c r="H188" s="226">
        <v>28.428000000000001</v>
      </c>
      <c r="I188" s="227"/>
      <c r="J188" s="223"/>
      <c r="K188" s="223"/>
      <c r="L188" s="228"/>
      <c r="M188" s="229"/>
      <c r="N188" s="230"/>
      <c r="O188" s="230"/>
      <c r="P188" s="230"/>
      <c r="Q188" s="230"/>
      <c r="R188" s="230"/>
      <c r="S188" s="230"/>
      <c r="T188" s="231"/>
      <c r="AT188" s="232" t="s">
        <v>161</v>
      </c>
      <c r="AU188" s="232" t="s">
        <v>83</v>
      </c>
      <c r="AV188" s="14" t="s">
        <v>83</v>
      </c>
      <c r="AW188" s="14" t="s">
        <v>36</v>
      </c>
      <c r="AX188" s="14" t="s">
        <v>81</v>
      </c>
      <c r="AY188" s="232" t="s">
        <v>152</v>
      </c>
    </row>
    <row r="189" spans="1:65" s="2" customFormat="1" ht="16.5" customHeight="1">
      <c r="A189" s="37"/>
      <c r="B189" s="38"/>
      <c r="C189" s="198" t="s">
        <v>384</v>
      </c>
      <c r="D189" s="198" t="s">
        <v>154</v>
      </c>
      <c r="E189" s="199" t="s">
        <v>2896</v>
      </c>
      <c r="F189" s="200" t="s">
        <v>2897</v>
      </c>
      <c r="G189" s="201" t="s">
        <v>219</v>
      </c>
      <c r="H189" s="202">
        <v>20</v>
      </c>
      <c r="I189" s="203"/>
      <c r="J189" s="204">
        <f>ROUND(I189*H189,2)</f>
        <v>0</v>
      </c>
      <c r="K189" s="200" t="s">
        <v>158</v>
      </c>
      <c r="L189" s="42"/>
      <c r="M189" s="205" t="s">
        <v>21</v>
      </c>
      <c r="N189" s="206" t="s">
        <v>45</v>
      </c>
      <c r="O189" s="68"/>
      <c r="P189" s="207">
        <f>O189*H189</f>
        <v>0</v>
      </c>
      <c r="Q189" s="207">
        <v>0</v>
      </c>
      <c r="R189" s="207">
        <f>Q189*H189</f>
        <v>0</v>
      </c>
      <c r="S189" s="207">
        <v>1.098E-2</v>
      </c>
      <c r="T189" s="208">
        <f>S189*H189</f>
        <v>0.21960000000000002</v>
      </c>
      <c r="U189" s="37"/>
      <c r="V189" s="37"/>
      <c r="W189" s="37"/>
      <c r="X189" s="37"/>
      <c r="Y189" s="37"/>
      <c r="Z189" s="37"/>
      <c r="AA189" s="37"/>
      <c r="AB189" s="37"/>
      <c r="AC189" s="37"/>
      <c r="AD189" s="37"/>
      <c r="AE189" s="37"/>
      <c r="AR189" s="209" t="s">
        <v>259</v>
      </c>
      <c r="AT189" s="209" t="s">
        <v>154</v>
      </c>
      <c r="AU189" s="209" t="s">
        <v>83</v>
      </c>
      <c r="AY189" s="19" t="s">
        <v>152</v>
      </c>
      <c r="BE189" s="210">
        <f>IF(N189="základní",J189,0)</f>
        <v>0</v>
      </c>
      <c r="BF189" s="210">
        <f>IF(N189="snížená",J189,0)</f>
        <v>0</v>
      </c>
      <c r="BG189" s="210">
        <f>IF(N189="zákl. přenesená",J189,0)</f>
        <v>0</v>
      </c>
      <c r="BH189" s="210">
        <f>IF(N189="sníž. přenesená",J189,0)</f>
        <v>0</v>
      </c>
      <c r="BI189" s="210">
        <f>IF(N189="nulová",J189,0)</f>
        <v>0</v>
      </c>
      <c r="BJ189" s="19" t="s">
        <v>81</v>
      </c>
      <c r="BK189" s="210">
        <f>ROUND(I189*H189,2)</f>
        <v>0</v>
      </c>
      <c r="BL189" s="19" t="s">
        <v>259</v>
      </c>
      <c r="BM189" s="209" t="s">
        <v>2898</v>
      </c>
    </row>
    <row r="190" spans="1:65" s="14" customFormat="1" ht="22.5">
      <c r="B190" s="222"/>
      <c r="C190" s="223"/>
      <c r="D190" s="213" t="s">
        <v>161</v>
      </c>
      <c r="E190" s="224" t="s">
        <v>21</v>
      </c>
      <c r="F190" s="225" t="s">
        <v>2899</v>
      </c>
      <c r="G190" s="223"/>
      <c r="H190" s="226">
        <v>20</v>
      </c>
      <c r="I190" s="227"/>
      <c r="J190" s="223"/>
      <c r="K190" s="223"/>
      <c r="L190" s="228"/>
      <c r="M190" s="229"/>
      <c r="N190" s="230"/>
      <c r="O190" s="230"/>
      <c r="P190" s="230"/>
      <c r="Q190" s="230"/>
      <c r="R190" s="230"/>
      <c r="S190" s="230"/>
      <c r="T190" s="231"/>
      <c r="AT190" s="232" t="s">
        <v>161</v>
      </c>
      <c r="AU190" s="232" t="s">
        <v>83</v>
      </c>
      <c r="AV190" s="14" t="s">
        <v>83</v>
      </c>
      <c r="AW190" s="14" t="s">
        <v>36</v>
      </c>
      <c r="AX190" s="14" t="s">
        <v>81</v>
      </c>
      <c r="AY190" s="232" t="s">
        <v>152</v>
      </c>
    </row>
    <row r="191" spans="1:65" s="2" customFormat="1" ht="16.5" customHeight="1">
      <c r="A191" s="37"/>
      <c r="B191" s="38"/>
      <c r="C191" s="198" t="s">
        <v>392</v>
      </c>
      <c r="D191" s="198" t="s">
        <v>154</v>
      </c>
      <c r="E191" s="199" t="s">
        <v>2900</v>
      </c>
      <c r="F191" s="200" t="s">
        <v>2901</v>
      </c>
      <c r="G191" s="201" t="s">
        <v>219</v>
      </c>
      <c r="H191" s="202">
        <v>20</v>
      </c>
      <c r="I191" s="203"/>
      <c r="J191" s="204">
        <f>ROUND(I191*H191,2)</f>
        <v>0</v>
      </c>
      <c r="K191" s="200" t="s">
        <v>158</v>
      </c>
      <c r="L191" s="42"/>
      <c r="M191" s="205" t="s">
        <v>21</v>
      </c>
      <c r="N191" s="206" t="s">
        <v>45</v>
      </c>
      <c r="O191" s="68"/>
      <c r="P191" s="207">
        <f>O191*H191</f>
        <v>0</v>
      </c>
      <c r="Q191" s="207">
        <v>0</v>
      </c>
      <c r="R191" s="207">
        <f>Q191*H191</f>
        <v>0</v>
      </c>
      <c r="S191" s="207">
        <v>8.0000000000000002E-3</v>
      </c>
      <c r="T191" s="208">
        <f>S191*H191</f>
        <v>0.16</v>
      </c>
      <c r="U191" s="37"/>
      <c r="V191" s="37"/>
      <c r="W191" s="37"/>
      <c r="X191" s="37"/>
      <c r="Y191" s="37"/>
      <c r="Z191" s="37"/>
      <c r="AA191" s="37"/>
      <c r="AB191" s="37"/>
      <c r="AC191" s="37"/>
      <c r="AD191" s="37"/>
      <c r="AE191" s="37"/>
      <c r="AR191" s="209" t="s">
        <v>259</v>
      </c>
      <c r="AT191" s="209" t="s">
        <v>154</v>
      </c>
      <c r="AU191" s="209" t="s">
        <v>83</v>
      </c>
      <c r="AY191" s="19" t="s">
        <v>152</v>
      </c>
      <c r="BE191" s="210">
        <f>IF(N191="základní",J191,0)</f>
        <v>0</v>
      </c>
      <c r="BF191" s="210">
        <f>IF(N191="snížená",J191,0)</f>
        <v>0</v>
      </c>
      <c r="BG191" s="210">
        <f>IF(N191="zákl. přenesená",J191,0)</f>
        <v>0</v>
      </c>
      <c r="BH191" s="210">
        <f>IF(N191="sníž. přenesená",J191,0)</f>
        <v>0</v>
      </c>
      <c r="BI191" s="210">
        <f>IF(N191="nulová",J191,0)</f>
        <v>0</v>
      </c>
      <c r="BJ191" s="19" t="s">
        <v>81</v>
      </c>
      <c r="BK191" s="210">
        <f>ROUND(I191*H191,2)</f>
        <v>0</v>
      </c>
      <c r="BL191" s="19" t="s">
        <v>259</v>
      </c>
      <c r="BM191" s="209" t="s">
        <v>2902</v>
      </c>
    </row>
    <row r="192" spans="1:65" s="14" customFormat="1" ht="22.5">
      <c r="B192" s="222"/>
      <c r="C192" s="223"/>
      <c r="D192" s="213" t="s">
        <v>161</v>
      </c>
      <c r="E192" s="224" t="s">
        <v>21</v>
      </c>
      <c r="F192" s="225" t="s">
        <v>2899</v>
      </c>
      <c r="G192" s="223"/>
      <c r="H192" s="226">
        <v>20</v>
      </c>
      <c r="I192" s="227"/>
      <c r="J192" s="223"/>
      <c r="K192" s="223"/>
      <c r="L192" s="228"/>
      <c r="M192" s="229"/>
      <c r="N192" s="230"/>
      <c r="O192" s="230"/>
      <c r="P192" s="230"/>
      <c r="Q192" s="230"/>
      <c r="R192" s="230"/>
      <c r="S192" s="230"/>
      <c r="T192" s="231"/>
      <c r="AT192" s="232" t="s">
        <v>161</v>
      </c>
      <c r="AU192" s="232" t="s">
        <v>83</v>
      </c>
      <c r="AV192" s="14" t="s">
        <v>83</v>
      </c>
      <c r="AW192" s="14" t="s">
        <v>36</v>
      </c>
      <c r="AX192" s="14" t="s">
        <v>81</v>
      </c>
      <c r="AY192" s="232" t="s">
        <v>152</v>
      </c>
    </row>
    <row r="193" spans="1:65" s="2" customFormat="1" ht="16.5" customHeight="1">
      <c r="A193" s="37"/>
      <c r="B193" s="38"/>
      <c r="C193" s="198" t="s">
        <v>399</v>
      </c>
      <c r="D193" s="198" t="s">
        <v>154</v>
      </c>
      <c r="E193" s="199" t="s">
        <v>1654</v>
      </c>
      <c r="F193" s="200" t="s">
        <v>1655</v>
      </c>
      <c r="G193" s="201" t="s">
        <v>271</v>
      </c>
      <c r="H193" s="202">
        <v>87.35</v>
      </c>
      <c r="I193" s="203"/>
      <c r="J193" s="204">
        <f>ROUND(I193*H193,2)</f>
        <v>0</v>
      </c>
      <c r="K193" s="200" t="s">
        <v>158</v>
      </c>
      <c r="L193" s="42"/>
      <c r="M193" s="205" t="s">
        <v>21</v>
      </c>
      <c r="N193" s="206" t="s">
        <v>45</v>
      </c>
      <c r="O193" s="68"/>
      <c r="P193" s="207">
        <f>O193*H193</f>
        <v>0</v>
      </c>
      <c r="Q193" s="207">
        <v>0</v>
      </c>
      <c r="R193" s="207">
        <f>Q193*H193</f>
        <v>0</v>
      </c>
      <c r="S193" s="207">
        <v>0</v>
      </c>
      <c r="T193" s="208">
        <f>S193*H193</f>
        <v>0</v>
      </c>
      <c r="U193" s="37"/>
      <c r="V193" s="37"/>
      <c r="W193" s="37"/>
      <c r="X193" s="37"/>
      <c r="Y193" s="37"/>
      <c r="Z193" s="37"/>
      <c r="AA193" s="37"/>
      <c r="AB193" s="37"/>
      <c r="AC193" s="37"/>
      <c r="AD193" s="37"/>
      <c r="AE193" s="37"/>
      <c r="AR193" s="209" t="s">
        <v>259</v>
      </c>
      <c r="AT193" s="209" t="s">
        <v>154</v>
      </c>
      <c r="AU193" s="209" t="s">
        <v>83</v>
      </c>
      <c r="AY193" s="19" t="s">
        <v>152</v>
      </c>
      <c r="BE193" s="210">
        <f>IF(N193="základní",J193,0)</f>
        <v>0</v>
      </c>
      <c r="BF193" s="210">
        <f>IF(N193="snížená",J193,0)</f>
        <v>0</v>
      </c>
      <c r="BG193" s="210">
        <f>IF(N193="zákl. přenesená",J193,0)</f>
        <v>0</v>
      </c>
      <c r="BH193" s="210">
        <f>IF(N193="sníž. přenesená",J193,0)</f>
        <v>0</v>
      </c>
      <c r="BI193" s="210">
        <f>IF(N193="nulová",J193,0)</f>
        <v>0</v>
      </c>
      <c r="BJ193" s="19" t="s">
        <v>81</v>
      </c>
      <c r="BK193" s="210">
        <f>ROUND(I193*H193,2)</f>
        <v>0</v>
      </c>
      <c r="BL193" s="19" t="s">
        <v>259</v>
      </c>
      <c r="BM193" s="209" t="s">
        <v>2903</v>
      </c>
    </row>
    <row r="194" spans="1:65" s="13" customFormat="1">
      <c r="B194" s="211"/>
      <c r="C194" s="212"/>
      <c r="D194" s="213" t="s">
        <v>161</v>
      </c>
      <c r="E194" s="214" t="s">
        <v>21</v>
      </c>
      <c r="F194" s="215" t="s">
        <v>2904</v>
      </c>
      <c r="G194" s="212"/>
      <c r="H194" s="214" t="s">
        <v>21</v>
      </c>
      <c r="I194" s="216"/>
      <c r="J194" s="212"/>
      <c r="K194" s="212"/>
      <c r="L194" s="217"/>
      <c r="M194" s="218"/>
      <c r="N194" s="219"/>
      <c r="O194" s="219"/>
      <c r="P194" s="219"/>
      <c r="Q194" s="219"/>
      <c r="R194" s="219"/>
      <c r="S194" s="219"/>
      <c r="T194" s="220"/>
      <c r="AT194" s="221" t="s">
        <v>161</v>
      </c>
      <c r="AU194" s="221" t="s">
        <v>83</v>
      </c>
      <c r="AV194" s="13" t="s">
        <v>81</v>
      </c>
      <c r="AW194" s="13" t="s">
        <v>36</v>
      </c>
      <c r="AX194" s="13" t="s">
        <v>74</v>
      </c>
      <c r="AY194" s="221" t="s">
        <v>152</v>
      </c>
    </row>
    <row r="195" spans="1:65" s="14" customFormat="1">
      <c r="B195" s="222"/>
      <c r="C195" s="223"/>
      <c r="D195" s="213" t="s">
        <v>161</v>
      </c>
      <c r="E195" s="224" t="s">
        <v>21</v>
      </c>
      <c r="F195" s="225" t="s">
        <v>2905</v>
      </c>
      <c r="G195" s="223"/>
      <c r="H195" s="226">
        <v>56</v>
      </c>
      <c r="I195" s="227"/>
      <c r="J195" s="223"/>
      <c r="K195" s="223"/>
      <c r="L195" s="228"/>
      <c r="M195" s="229"/>
      <c r="N195" s="230"/>
      <c r="O195" s="230"/>
      <c r="P195" s="230"/>
      <c r="Q195" s="230"/>
      <c r="R195" s="230"/>
      <c r="S195" s="230"/>
      <c r="T195" s="231"/>
      <c r="AT195" s="232" t="s">
        <v>161</v>
      </c>
      <c r="AU195" s="232" t="s">
        <v>83</v>
      </c>
      <c r="AV195" s="14" t="s">
        <v>83</v>
      </c>
      <c r="AW195" s="14" t="s">
        <v>36</v>
      </c>
      <c r="AX195" s="14" t="s">
        <v>74</v>
      </c>
      <c r="AY195" s="232" t="s">
        <v>152</v>
      </c>
    </row>
    <row r="196" spans="1:65" s="14" customFormat="1" ht="22.5">
      <c r="B196" s="222"/>
      <c r="C196" s="223"/>
      <c r="D196" s="213" t="s">
        <v>161</v>
      </c>
      <c r="E196" s="224" t="s">
        <v>21</v>
      </c>
      <c r="F196" s="225" t="s">
        <v>2906</v>
      </c>
      <c r="G196" s="223"/>
      <c r="H196" s="226">
        <v>31.35</v>
      </c>
      <c r="I196" s="227"/>
      <c r="J196" s="223"/>
      <c r="K196" s="223"/>
      <c r="L196" s="228"/>
      <c r="M196" s="229"/>
      <c r="N196" s="230"/>
      <c r="O196" s="230"/>
      <c r="P196" s="230"/>
      <c r="Q196" s="230"/>
      <c r="R196" s="230"/>
      <c r="S196" s="230"/>
      <c r="T196" s="231"/>
      <c r="AT196" s="232" t="s">
        <v>161</v>
      </c>
      <c r="AU196" s="232" t="s">
        <v>83</v>
      </c>
      <c r="AV196" s="14" t="s">
        <v>83</v>
      </c>
      <c r="AW196" s="14" t="s">
        <v>36</v>
      </c>
      <c r="AX196" s="14" t="s">
        <v>74</v>
      </c>
      <c r="AY196" s="232" t="s">
        <v>152</v>
      </c>
    </row>
    <row r="197" spans="1:65" s="15" customFormat="1">
      <c r="B197" s="233"/>
      <c r="C197" s="234"/>
      <c r="D197" s="213" t="s">
        <v>161</v>
      </c>
      <c r="E197" s="235" t="s">
        <v>21</v>
      </c>
      <c r="F197" s="236" t="s">
        <v>184</v>
      </c>
      <c r="G197" s="234"/>
      <c r="H197" s="237">
        <v>87.35</v>
      </c>
      <c r="I197" s="238"/>
      <c r="J197" s="234"/>
      <c r="K197" s="234"/>
      <c r="L197" s="239"/>
      <c r="M197" s="240"/>
      <c r="N197" s="241"/>
      <c r="O197" s="241"/>
      <c r="P197" s="241"/>
      <c r="Q197" s="241"/>
      <c r="R197" s="241"/>
      <c r="S197" s="241"/>
      <c r="T197" s="242"/>
      <c r="AT197" s="243" t="s">
        <v>161</v>
      </c>
      <c r="AU197" s="243" t="s">
        <v>83</v>
      </c>
      <c r="AV197" s="15" t="s">
        <v>159</v>
      </c>
      <c r="AW197" s="15" t="s">
        <v>36</v>
      </c>
      <c r="AX197" s="15" t="s">
        <v>81</v>
      </c>
      <c r="AY197" s="243" t="s">
        <v>152</v>
      </c>
    </row>
    <row r="198" spans="1:65" s="2" customFormat="1" ht="36" customHeight="1">
      <c r="A198" s="37"/>
      <c r="B198" s="38"/>
      <c r="C198" s="244" t="s">
        <v>405</v>
      </c>
      <c r="D198" s="244" t="s">
        <v>365</v>
      </c>
      <c r="E198" s="245" t="s">
        <v>2907</v>
      </c>
      <c r="F198" s="246" t="s">
        <v>2908</v>
      </c>
      <c r="G198" s="247" t="s">
        <v>157</v>
      </c>
      <c r="H198" s="248">
        <v>0.23100000000000001</v>
      </c>
      <c r="I198" s="249"/>
      <c r="J198" s="250">
        <f>ROUND(I198*H198,2)</f>
        <v>0</v>
      </c>
      <c r="K198" s="246" t="s">
        <v>272</v>
      </c>
      <c r="L198" s="251"/>
      <c r="M198" s="252" t="s">
        <v>21</v>
      </c>
      <c r="N198" s="253" t="s">
        <v>45</v>
      </c>
      <c r="O198" s="68"/>
      <c r="P198" s="207">
        <f>O198*H198</f>
        <v>0</v>
      </c>
      <c r="Q198" s="207">
        <v>0.55000000000000004</v>
      </c>
      <c r="R198" s="207">
        <f>Q198*H198</f>
        <v>0.12705000000000002</v>
      </c>
      <c r="S198" s="207">
        <v>0</v>
      </c>
      <c r="T198" s="208">
        <f>S198*H198</f>
        <v>0</v>
      </c>
      <c r="U198" s="37"/>
      <c r="V198" s="37"/>
      <c r="W198" s="37"/>
      <c r="X198" s="37"/>
      <c r="Y198" s="37"/>
      <c r="Z198" s="37"/>
      <c r="AA198" s="37"/>
      <c r="AB198" s="37"/>
      <c r="AC198" s="37"/>
      <c r="AD198" s="37"/>
      <c r="AE198" s="37"/>
      <c r="AR198" s="209" t="s">
        <v>353</v>
      </c>
      <c r="AT198" s="209" t="s">
        <v>365</v>
      </c>
      <c r="AU198" s="209" t="s">
        <v>83</v>
      </c>
      <c r="AY198" s="19" t="s">
        <v>152</v>
      </c>
      <c r="BE198" s="210">
        <f>IF(N198="základní",J198,0)</f>
        <v>0</v>
      </c>
      <c r="BF198" s="210">
        <f>IF(N198="snížená",J198,0)</f>
        <v>0</v>
      </c>
      <c r="BG198" s="210">
        <f>IF(N198="zákl. přenesená",J198,0)</f>
        <v>0</v>
      </c>
      <c r="BH198" s="210">
        <f>IF(N198="sníž. přenesená",J198,0)</f>
        <v>0</v>
      </c>
      <c r="BI198" s="210">
        <f>IF(N198="nulová",J198,0)</f>
        <v>0</v>
      </c>
      <c r="BJ198" s="19" t="s">
        <v>81</v>
      </c>
      <c r="BK198" s="210">
        <f>ROUND(I198*H198,2)</f>
        <v>0</v>
      </c>
      <c r="BL198" s="19" t="s">
        <v>259</v>
      </c>
      <c r="BM198" s="209" t="s">
        <v>2909</v>
      </c>
    </row>
    <row r="199" spans="1:65" s="14" customFormat="1">
      <c r="B199" s="222"/>
      <c r="C199" s="223"/>
      <c r="D199" s="213" t="s">
        <v>161</v>
      </c>
      <c r="E199" s="224" t="s">
        <v>21</v>
      </c>
      <c r="F199" s="225" t="s">
        <v>2910</v>
      </c>
      <c r="G199" s="223"/>
      <c r="H199" s="226">
        <v>0.21</v>
      </c>
      <c r="I199" s="227"/>
      <c r="J199" s="223"/>
      <c r="K199" s="223"/>
      <c r="L199" s="228"/>
      <c r="M199" s="229"/>
      <c r="N199" s="230"/>
      <c r="O199" s="230"/>
      <c r="P199" s="230"/>
      <c r="Q199" s="230"/>
      <c r="R199" s="230"/>
      <c r="S199" s="230"/>
      <c r="T199" s="231"/>
      <c r="AT199" s="232" t="s">
        <v>161</v>
      </c>
      <c r="AU199" s="232" t="s">
        <v>83</v>
      </c>
      <c r="AV199" s="14" t="s">
        <v>83</v>
      </c>
      <c r="AW199" s="14" t="s">
        <v>36</v>
      </c>
      <c r="AX199" s="14" t="s">
        <v>81</v>
      </c>
      <c r="AY199" s="232" t="s">
        <v>152</v>
      </c>
    </row>
    <row r="200" spans="1:65" s="14" customFormat="1">
      <c r="B200" s="222"/>
      <c r="C200" s="223"/>
      <c r="D200" s="213" t="s">
        <v>161</v>
      </c>
      <c r="E200" s="223"/>
      <c r="F200" s="225" t="s">
        <v>2911</v>
      </c>
      <c r="G200" s="223"/>
      <c r="H200" s="226">
        <v>0.23100000000000001</v>
      </c>
      <c r="I200" s="227"/>
      <c r="J200" s="223"/>
      <c r="K200" s="223"/>
      <c r="L200" s="228"/>
      <c r="M200" s="229"/>
      <c r="N200" s="230"/>
      <c r="O200" s="230"/>
      <c r="P200" s="230"/>
      <c r="Q200" s="230"/>
      <c r="R200" s="230"/>
      <c r="S200" s="230"/>
      <c r="T200" s="231"/>
      <c r="AT200" s="232" t="s">
        <v>161</v>
      </c>
      <c r="AU200" s="232" t="s">
        <v>83</v>
      </c>
      <c r="AV200" s="14" t="s">
        <v>83</v>
      </c>
      <c r="AW200" s="14" t="s">
        <v>4</v>
      </c>
      <c r="AX200" s="14" t="s">
        <v>81</v>
      </c>
      <c r="AY200" s="232" t="s">
        <v>152</v>
      </c>
    </row>
    <row r="201" spans="1:65" s="2" customFormat="1" ht="16.5" customHeight="1">
      <c r="A201" s="37"/>
      <c r="B201" s="38"/>
      <c r="C201" s="198" t="s">
        <v>414</v>
      </c>
      <c r="D201" s="198" t="s">
        <v>154</v>
      </c>
      <c r="E201" s="199" t="s">
        <v>2912</v>
      </c>
      <c r="F201" s="200" t="s">
        <v>2913</v>
      </c>
      <c r="G201" s="201" t="s">
        <v>219</v>
      </c>
      <c r="H201" s="202">
        <v>12.33</v>
      </c>
      <c r="I201" s="203"/>
      <c r="J201" s="204">
        <f>ROUND(I201*H201,2)</f>
        <v>0</v>
      </c>
      <c r="K201" s="200" t="s">
        <v>158</v>
      </c>
      <c r="L201" s="42"/>
      <c r="M201" s="205" t="s">
        <v>21</v>
      </c>
      <c r="N201" s="206" t="s">
        <v>45</v>
      </c>
      <c r="O201" s="68"/>
      <c r="P201" s="207">
        <f>O201*H201</f>
        <v>0</v>
      </c>
      <c r="Q201" s="207">
        <v>0</v>
      </c>
      <c r="R201" s="207">
        <f>Q201*H201</f>
        <v>0</v>
      </c>
      <c r="S201" s="207">
        <v>8.0000000000000002E-3</v>
      </c>
      <c r="T201" s="208">
        <f>S201*H201</f>
        <v>9.8640000000000005E-2</v>
      </c>
      <c r="U201" s="37"/>
      <c r="V201" s="37"/>
      <c r="W201" s="37"/>
      <c r="X201" s="37"/>
      <c r="Y201" s="37"/>
      <c r="Z201" s="37"/>
      <c r="AA201" s="37"/>
      <c r="AB201" s="37"/>
      <c r="AC201" s="37"/>
      <c r="AD201" s="37"/>
      <c r="AE201" s="37"/>
      <c r="AR201" s="209" t="s">
        <v>259</v>
      </c>
      <c r="AT201" s="209" t="s">
        <v>154</v>
      </c>
      <c r="AU201" s="209" t="s">
        <v>83</v>
      </c>
      <c r="AY201" s="19" t="s">
        <v>152</v>
      </c>
      <c r="BE201" s="210">
        <f>IF(N201="základní",J201,0)</f>
        <v>0</v>
      </c>
      <c r="BF201" s="210">
        <f>IF(N201="snížená",J201,0)</f>
        <v>0</v>
      </c>
      <c r="BG201" s="210">
        <f>IF(N201="zákl. přenesená",J201,0)</f>
        <v>0</v>
      </c>
      <c r="BH201" s="210">
        <f>IF(N201="sníž. přenesená",J201,0)</f>
        <v>0</v>
      </c>
      <c r="BI201" s="210">
        <f>IF(N201="nulová",J201,0)</f>
        <v>0</v>
      </c>
      <c r="BJ201" s="19" t="s">
        <v>81</v>
      </c>
      <c r="BK201" s="210">
        <f>ROUND(I201*H201,2)</f>
        <v>0</v>
      </c>
      <c r="BL201" s="19" t="s">
        <v>259</v>
      </c>
      <c r="BM201" s="209" t="s">
        <v>2914</v>
      </c>
    </row>
    <row r="202" spans="1:65" s="14" customFormat="1" ht="22.5">
      <c r="B202" s="222"/>
      <c r="C202" s="223"/>
      <c r="D202" s="213" t="s">
        <v>161</v>
      </c>
      <c r="E202" s="224" t="s">
        <v>21</v>
      </c>
      <c r="F202" s="225" t="s">
        <v>2915</v>
      </c>
      <c r="G202" s="223"/>
      <c r="H202" s="226">
        <v>12.33</v>
      </c>
      <c r="I202" s="227"/>
      <c r="J202" s="223"/>
      <c r="K202" s="223"/>
      <c r="L202" s="228"/>
      <c r="M202" s="229"/>
      <c r="N202" s="230"/>
      <c r="O202" s="230"/>
      <c r="P202" s="230"/>
      <c r="Q202" s="230"/>
      <c r="R202" s="230"/>
      <c r="S202" s="230"/>
      <c r="T202" s="231"/>
      <c r="AT202" s="232" t="s">
        <v>161</v>
      </c>
      <c r="AU202" s="232" t="s">
        <v>83</v>
      </c>
      <c r="AV202" s="14" t="s">
        <v>83</v>
      </c>
      <c r="AW202" s="14" t="s">
        <v>36</v>
      </c>
      <c r="AX202" s="14" t="s">
        <v>81</v>
      </c>
      <c r="AY202" s="232" t="s">
        <v>152</v>
      </c>
    </row>
    <row r="203" spans="1:65" s="2" customFormat="1" ht="36" customHeight="1">
      <c r="A203" s="37"/>
      <c r="B203" s="38"/>
      <c r="C203" s="198" t="s">
        <v>420</v>
      </c>
      <c r="D203" s="198" t="s">
        <v>154</v>
      </c>
      <c r="E203" s="199" t="s">
        <v>1723</v>
      </c>
      <c r="F203" s="200" t="s">
        <v>1724</v>
      </c>
      <c r="G203" s="201" t="s">
        <v>212</v>
      </c>
      <c r="H203" s="202">
        <v>1</v>
      </c>
      <c r="I203" s="203"/>
      <c r="J203" s="204">
        <f>ROUND(I203*H203,2)</f>
        <v>0</v>
      </c>
      <c r="K203" s="200" t="s">
        <v>158</v>
      </c>
      <c r="L203" s="42"/>
      <c r="M203" s="205" t="s">
        <v>21</v>
      </c>
      <c r="N203" s="206" t="s">
        <v>45</v>
      </c>
      <c r="O203" s="68"/>
      <c r="P203" s="207">
        <f>O203*H203</f>
        <v>0</v>
      </c>
      <c r="Q203" s="207">
        <v>0</v>
      </c>
      <c r="R203" s="207">
        <f>Q203*H203</f>
        <v>0</v>
      </c>
      <c r="S203" s="207">
        <v>0</v>
      </c>
      <c r="T203" s="208">
        <f>S203*H203</f>
        <v>0</v>
      </c>
      <c r="U203" s="37"/>
      <c r="V203" s="37"/>
      <c r="W203" s="37"/>
      <c r="X203" s="37"/>
      <c r="Y203" s="37"/>
      <c r="Z203" s="37"/>
      <c r="AA203" s="37"/>
      <c r="AB203" s="37"/>
      <c r="AC203" s="37"/>
      <c r="AD203" s="37"/>
      <c r="AE203" s="37"/>
      <c r="AR203" s="209" t="s">
        <v>259</v>
      </c>
      <c r="AT203" s="209" t="s">
        <v>154</v>
      </c>
      <c r="AU203" s="209" t="s">
        <v>83</v>
      </c>
      <c r="AY203" s="19" t="s">
        <v>152</v>
      </c>
      <c r="BE203" s="210">
        <f>IF(N203="základní",J203,0)</f>
        <v>0</v>
      </c>
      <c r="BF203" s="210">
        <f>IF(N203="snížená",J203,0)</f>
        <v>0</v>
      </c>
      <c r="BG203" s="210">
        <f>IF(N203="zákl. přenesená",J203,0)</f>
        <v>0</v>
      </c>
      <c r="BH203" s="210">
        <f>IF(N203="sníž. přenesená",J203,0)</f>
        <v>0</v>
      </c>
      <c r="BI203" s="210">
        <f>IF(N203="nulová",J203,0)</f>
        <v>0</v>
      </c>
      <c r="BJ203" s="19" t="s">
        <v>81</v>
      </c>
      <c r="BK203" s="210">
        <f>ROUND(I203*H203,2)</f>
        <v>0</v>
      </c>
      <c r="BL203" s="19" t="s">
        <v>259</v>
      </c>
      <c r="BM203" s="209" t="s">
        <v>2916</v>
      </c>
    </row>
    <row r="204" spans="1:65" s="14" customFormat="1">
      <c r="B204" s="222"/>
      <c r="C204" s="223"/>
      <c r="D204" s="213" t="s">
        <v>161</v>
      </c>
      <c r="E204" s="224" t="s">
        <v>21</v>
      </c>
      <c r="F204" s="225" t="s">
        <v>2917</v>
      </c>
      <c r="G204" s="223"/>
      <c r="H204" s="226">
        <v>1</v>
      </c>
      <c r="I204" s="227"/>
      <c r="J204" s="223"/>
      <c r="K204" s="223"/>
      <c r="L204" s="228"/>
      <c r="M204" s="229"/>
      <c r="N204" s="230"/>
      <c r="O204" s="230"/>
      <c r="P204" s="230"/>
      <c r="Q204" s="230"/>
      <c r="R204" s="230"/>
      <c r="S204" s="230"/>
      <c r="T204" s="231"/>
      <c r="AT204" s="232" t="s">
        <v>161</v>
      </c>
      <c r="AU204" s="232" t="s">
        <v>83</v>
      </c>
      <c r="AV204" s="14" t="s">
        <v>83</v>
      </c>
      <c r="AW204" s="14" t="s">
        <v>36</v>
      </c>
      <c r="AX204" s="14" t="s">
        <v>81</v>
      </c>
      <c r="AY204" s="232" t="s">
        <v>152</v>
      </c>
    </row>
    <row r="205" spans="1:65" s="2" customFormat="1" ht="36" customHeight="1">
      <c r="A205" s="37"/>
      <c r="B205" s="38"/>
      <c r="C205" s="244" t="s">
        <v>426</v>
      </c>
      <c r="D205" s="244" t="s">
        <v>365</v>
      </c>
      <c r="E205" s="245" t="s">
        <v>2918</v>
      </c>
      <c r="F205" s="246" t="s">
        <v>2919</v>
      </c>
      <c r="G205" s="247" t="s">
        <v>212</v>
      </c>
      <c r="H205" s="248">
        <v>1</v>
      </c>
      <c r="I205" s="249"/>
      <c r="J205" s="250">
        <f>ROUND(I205*H205,2)</f>
        <v>0</v>
      </c>
      <c r="K205" s="246" t="s">
        <v>272</v>
      </c>
      <c r="L205" s="251"/>
      <c r="M205" s="252" t="s">
        <v>21</v>
      </c>
      <c r="N205" s="253" t="s">
        <v>45</v>
      </c>
      <c r="O205" s="68"/>
      <c r="P205" s="207">
        <f>O205*H205</f>
        <v>0</v>
      </c>
      <c r="Q205" s="207">
        <v>4.1000000000000002E-2</v>
      </c>
      <c r="R205" s="207">
        <f>Q205*H205</f>
        <v>4.1000000000000002E-2</v>
      </c>
      <c r="S205" s="207">
        <v>0</v>
      </c>
      <c r="T205" s="208">
        <f>S205*H205</f>
        <v>0</v>
      </c>
      <c r="U205" s="37"/>
      <c r="V205" s="37"/>
      <c r="W205" s="37"/>
      <c r="X205" s="37"/>
      <c r="Y205" s="37"/>
      <c r="Z205" s="37"/>
      <c r="AA205" s="37"/>
      <c r="AB205" s="37"/>
      <c r="AC205" s="37"/>
      <c r="AD205" s="37"/>
      <c r="AE205" s="37"/>
      <c r="AR205" s="209" t="s">
        <v>353</v>
      </c>
      <c r="AT205" s="209" t="s">
        <v>365</v>
      </c>
      <c r="AU205" s="209" t="s">
        <v>83</v>
      </c>
      <c r="AY205" s="19" t="s">
        <v>152</v>
      </c>
      <c r="BE205" s="210">
        <f>IF(N205="základní",J205,0)</f>
        <v>0</v>
      </c>
      <c r="BF205" s="210">
        <f>IF(N205="snížená",J205,0)</f>
        <v>0</v>
      </c>
      <c r="BG205" s="210">
        <f>IF(N205="zákl. přenesená",J205,0)</f>
        <v>0</v>
      </c>
      <c r="BH205" s="210">
        <f>IF(N205="sníž. přenesená",J205,0)</f>
        <v>0</v>
      </c>
      <c r="BI205" s="210">
        <f>IF(N205="nulová",J205,0)</f>
        <v>0</v>
      </c>
      <c r="BJ205" s="19" t="s">
        <v>81</v>
      </c>
      <c r="BK205" s="210">
        <f>ROUND(I205*H205,2)</f>
        <v>0</v>
      </c>
      <c r="BL205" s="19" t="s">
        <v>259</v>
      </c>
      <c r="BM205" s="209" t="s">
        <v>2920</v>
      </c>
    </row>
    <row r="206" spans="1:65" s="14" customFormat="1">
      <c r="B206" s="222"/>
      <c r="C206" s="223"/>
      <c r="D206" s="213" t="s">
        <v>161</v>
      </c>
      <c r="E206" s="224" t="s">
        <v>21</v>
      </c>
      <c r="F206" s="225" t="s">
        <v>911</v>
      </c>
      <c r="G206" s="223"/>
      <c r="H206" s="226">
        <v>1</v>
      </c>
      <c r="I206" s="227"/>
      <c r="J206" s="223"/>
      <c r="K206" s="223"/>
      <c r="L206" s="228"/>
      <c r="M206" s="229"/>
      <c r="N206" s="230"/>
      <c r="O206" s="230"/>
      <c r="P206" s="230"/>
      <c r="Q206" s="230"/>
      <c r="R206" s="230"/>
      <c r="S206" s="230"/>
      <c r="T206" s="231"/>
      <c r="AT206" s="232" t="s">
        <v>161</v>
      </c>
      <c r="AU206" s="232" t="s">
        <v>83</v>
      </c>
      <c r="AV206" s="14" t="s">
        <v>83</v>
      </c>
      <c r="AW206" s="14" t="s">
        <v>36</v>
      </c>
      <c r="AX206" s="14" t="s">
        <v>81</v>
      </c>
      <c r="AY206" s="232" t="s">
        <v>152</v>
      </c>
    </row>
    <row r="207" spans="1:65" s="2" customFormat="1" ht="48" customHeight="1">
      <c r="A207" s="37"/>
      <c r="B207" s="38"/>
      <c r="C207" s="198" t="s">
        <v>435</v>
      </c>
      <c r="D207" s="198" t="s">
        <v>154</v>
      </c>
      <c r="E207" s="199" t="s">
        <v>2921</v>
      </c>
      <c r="F207" s="200" t="s">
        <v>2922</v>
      </c>
      <c r="G207" s="201" t="s">
        <v>212</v>
      </c>
      <c r="H207" s="202">
        <v>1</v>
      </c>
      <c r="I207" s="203"/>
      <c r="J207" s="204">
        <f>ROUND(I207*H207,2)</f>
        <v>0</v>
      </c>
      <c r="K207" s="200" t="s">
        <v>158</v>
      </c>
      <c r="L207" s="42"/>
      <c r="M207" s="205" t="s">
        <v>21</v>
      </c>
      <c r="N207" s="206" t="s">
        <v>45</v>
      </c>
      <c r="O207" s="68"/>
      <c r="P207" s="207">
        <f>O207*H207</f>
        <v>0</v>
      </c>
      <c r="Q207" s="207">
        <v>0</v>
      </c>
      <c r="R207" s="207">
        <f>Q207*H207</f>
        <v>0</v>
      </c>
      <c r="S207" s="207">
        <v>2.4E-2</v>
      </c>
      <c r="T207" s="208">
        <f>S207*H207</f>
        <v>2.4E-2</v>
      </c>
      <c r="U207" s="37"/>
      <c r="V207" s="37"/>
      <c r="W207" s="37"/>
      <c r="X207" s="37"/>
      <c r="Y207" s="37"/>
      <c r="Z207" s="37"/>
      <c r="AA207" s="37"/>
      <c r="AB207" s="37"/>
      <c r="AC207" s="37"/>
      <c r="AD207" s="37"/>
      <c r="AE207" s="37"/>
      <c r="AR207" s="209" t="s">
        <v>259</v>
      </c>
      <c r="AT207" s="209" t="s">
        <v>154</v>
      </c>
      <c r="AU207" s="209" t="s">
        <v>83</v>
      </c>
      <c r="AY207" s="19" t="s">
        <v>152</v>
      </c>
      <c r="BE207" s="210">
        <f>IF(N207="základní",J207,0)</f>
        <v>0</v>
      </c>
      <c r="BF207" s="210">
        <f>IF(N207="snížená",J207,0)</f>
        <v>0</v>
      </c>
      <c r="BG207" s="210">
        <f>IF(N207="zákl. přenesená",J207,0)</f>
        <v>0</v>
      </c>
      <c r="BH207" s="210">
        <f>IF(N207="sníž. přenesená",J207,0)</f>
        <v>0</v>
      </c>
      <c r="BI207" s="210">
        <f>IF(N207="nulová",J207,0)</f>
        <v>0</v>
      </c>
      <c r="BJ207" s="19" t="s">
        <v>81</v>
      </c>
      <c r="BK207" s="210">
        <f>ROUND(I207*H207,2)</f>
        <v>0</v>
      </c>
      <c r="BL207" s="19" t="s">
        <v>259</v>
      </c>
      <c r="BM207" s="209" t="s">
        <v>2923</v>
      </c>
    </row>
    <row r="208" spans="1:65" s="14" customFormat="1" ht="22.5">
      <c r="B208" s="222"/>
      <c r="C208" s="223"/>
      <c r="D208" s="213" t="s">
        <v>161</v>
      </c>
      <c r="E208" s="224" t="s">
        <v>21</v>
      </c>
      <c r="F208" s="225" t="s">
        <v>2924</v>
      </c>
      <c r="G208" s="223"/>
      <c r="H208" s="226">
        <v>1</v>
      </c>
      <c r="I208" s="227"/>
      <c r="J208" s="223"/>
      <c r="K208" s="223"/>
      <c r="L208" s="228"/>
      <c r="M208" s="229"/>
      <c r="N208" s="230"/>
      <c r="O208" s="230"/>
      <c r="P208" s="230"/>
      <c r="Q208" s="230"/>
      <c r="R208" s="230"/>
      <c r="S208" s="230"/>
      <c r="T208" s="231"/>
      <c r="AT208" s="232" t="s">
        <v>161</v>
      </c>
      <c r="AU208" s="232" t="s">
        <v>83</v>
      </c>
      <c r="AV208" s="14" t="s">
        <v>83</v>
      </c>
      <c r="AW208" s="14" t="s">
        <v>36</v>
      </c>
      <c r="AX208" s="14" t="s">
        <v>81</v>
      </c>
      <c r="AY208" s="232" t="s">
        <v>152</v>
      </c>
    </row>
    <row r="209" spans="1:65" s="2" customFormat="1" ht="36" customHeight="1">
      <c r="A209" s="37"/>
      <c r="B209" s="38"/>
      <c r="C209" s="198" t="s">
        <v>442</v>
      </c>
      <c r="D209" s="198" t="s">
        <v>154</v>
      </c>
      <c r="E209" s="199" t="s">
        <v>1870</v>
      </c>
      <c r="F209" s="200" t="s">
        <v>1871</v>
      </c>
      <c r="G209" s="201" t="s">
        <v>1084</v>
      </c>
      <c r="H209" s="265"/>
      <c r="I209" s="203"/>
      <c r="J209" s="204">
        <f>ROUND(I209*H209,2)</f>
        <v>0</v>
      </c>
      <c r="K209" s="200" t="s">
        <v>158</v>
      </c>
      <c r="L209" s="42"/>
      <c r="M209" s="205" t="s">
        <v>21</v>
      </c>
      <c r="N209" s="206" t="s">
        <v>45</v>
      </c>
      <c r="O209" s="68"/>
      <c r="P209" s="207">
        <f>O209*H209</f>
        <v>0</v>
      </c>
      <c r="Q209" s="207">
        <v>0</v>
      </c>
      <c r="R209" s="207">
        <f>Q209*H209</f>
        <v>0</v>
      </c>
      <c r="S209" s="207">
        <v>0</v>
      </c>
      <c r="T209" s="208">
        <f>S209*H209</f>
        <v>0</v>
      </c>
      <c r="U209" s="37"/>
      <c r="V209" s="37"/>
      <c r="W209" s="37"/>
      <c r="X209" s="37"/>
      <c r="Y209" s="37"/>
      <c r="Z209" s="37"/>
      <c r="AA209" s="37"/>
      <c r="AB209" s="37"/>
      <c r="AC209" s="37"/>
      <c r="AD209" s="37"/>
      <c r="AE209" s="37"/>
      <c r="AR209" s="209" t="s">
        <v>259</v>
      </c>
      <c r="AT209" s="209" t="s">
        <v>154</v>
      </c>
      <c r="AU209" s="209" t="s">
        <v>83</v>
      </c>
      <c r="AY209" s="19" t="s">
        <v>152</v>
      </c>
      <c r="BE209" s="210">
        <f>IF(N209="základní",J209,0)</f>
        <v>0</v>
      </c>
      <c r="BF209" s="210">
        <f>IF(N209="snížená",J209,0)</f>
        <v>0</v>
      </c>
      <c r="BG209" s="210">
        <f>IF(N209="zákl. přenesená",J209,0)</f>
        <v>0</v>
      </c>
      <c r="BH209" s="210">
        <f>IF(N209="sníž. přenesená",J209,0)</f>
        <v>0</v>
      </c>
      <c r="BI209" s="210">
        <f>IF(N209="nulová",J209,0)</f>
        <v>0</v>
      </c>
      <c r="BJ209" s="19" t="s">
        <v>81</v>
      </c>
      <c r="BK209" s="210">
        <f>ROUND(I209*H209,2)</f>
        <v>0</v>
      </c>
      <c r="BL209" s="19" t="s">
        <v>259</v>
      </c>
      <c r="BM209" s="209" t="s">
        <v>2925</v>
      </c>
    </row>
    <row r="210" spans="1:65" s="12" customFormat="1" ht="22.9" customHeight="1">
      <c r="B210" s="182"/>
      <c r="C210" s="183"/>
      <c r="D210" s="184" t="s">
        <v>73</v>
      </c>
      <c r="E210" s="196" t="s">
        <v>1873</v>
      </c>
      <c r="F210" s="196" t="s">
        <v>1874</v>
      </c>
      <c r="G210" s="183"/>
      <c r="H210" s="183"/>
      <c r="I210" s="186"/>
      <c r="J210" s="197">
        <f>BK210</f>
        <v>0</v>
      </c>
      <c r="K210" s="183"/>
      <c r="L210" s="188"/>
      <c r="M210" s="189"/>
      <c r="N210" s="190"/>
      <c r="O210" s="190"/>
      <c r="P210" s="191">
        <f>SUM(P211:P222)</f>
        <v>0</v>
      </c>
      <c r="Q210" s="190"/>
      <c r="R210" s="191">
        <f>SUM(R211:R222)</f>
        <v>5.023495E-2</v>
      </c>
      <c r="S210" s="190"/>
      <c r="T210" s="192">
        <f>SUM(T211:T222)</f>
        <v>0</v>
      </c>
      <c r="AR210" s="193" t="s">
        <v>83</v>
      </c>
      <c r="AT210" s="194" t="s">
        <v>73</v>
      </c>
      <c r="AU210" s="194" t="s">
        <v>81</v>
      </c>
      <c r="AY210" s="193" t="s">
        <v>152</v>
      </c>
      <c r="BK210" s="195">
        <f>SUM(BK211:BK222)</f>
        <v>0</v>
      </c>
    </row>
    <row r="211" spans="1:65" s="2" customFormat="1" ht="24" customHeight="1">
      <c r="A211" s="37"/>
      <c r="B211" s="38"/>
      <c r="C211" s="198" t="s">
        <v>448</v>
      </c>
      <c r="D211" s="198" t="s">
        <v>154</v>
      </c>
      <c r="E211" s="199" t="s">
        <v>2035</v>
      </c>
      <c r="F211" s="200" t="s">
        <v>2036</v>
      </c>
      <c r="G211" s="201" t="s">
        <v>1433</v>
      </c>
      <c r="H211" s="202">
        <v>43.389000000000003</v>
      </c>
      <c r="I211" s="203"/>
      <c r="J211" s="204">
        <f>ROUND(I211*H211,2)</f>
        <v>0</v>
      </c>
      <c r="K211" s="200" t="s">
        <v>158</v>
      </c>
      <c r="L211" s="42"/>
      <c r="M211" s="205" t="s">
        <v>21</v>
      </c>
      <c r="N211" s="206" t="s">
        <v>45</v>
      </c>
      <c r="O211" s="68"/>
      <c r="P211" s="207">
        <f>O211*H211</f>
        <v>0</v>
      </c>
      <c r="Q211" s="207">
        <v>6.9999999999999994E-5</v>
      </c>
      <c r="R211" s="207">
        <f>Q211*H211</f>
        <v>3.0372300000000001E-3</v>
      </c>
      <c r="S211" s="207">
        <v>0</v>
      </c>
      <c r="T211" s="208">
        <f>S211*H211</f>
        <v>0</v>
      </c>
      <c r="U211" s="37"/>
      <c r="V211" s="37"/>
      <c r="W211" s="37"/>
      <c r="X211" s="37"/>
      <c r="Y211" s="37"/>
      <c r="Z211" s="37"/>
      <c r="AA211" s="37"/>
      <c r="AB211" s="37"/>
      <c r="AC211" s="37"/>
      <c r="AD211" s="37"/>
      <c r="AE211" s="37"/>
      <c r="AR211" s="209" t="s">
        <v>259</v>
      </c>
      <c r="AT211" s="209" t="s">
        <v>154</v>
      </c>
      <c r="AU211" s="209" t="s">
        <v>83</v>
      </c>
      <c r="AY211" s="19" t="s">
        <v>152</v>
      </c>
      <c r="BE211" s="210">
        <f>IF(N211="základní",J211,0)</f>
        <v>0</v>
      </c>
      <c r="BF211" s="210">
        <f>IF(N211="snížená",J211,0)</f>
        <v>0</v>
      </c>
      <c r="BG211" s="210">
        <f>IF(N211="zákl. přenesená",J211,0)</f>
        <v>0</v>
      </c>
      <c r="BH211" s="210">
        <f>IF(N211="sníž. přenesená",J211,0)</f>
        <v>0</v>
      </c>
      <c r="BI211" s="210">
        <f>IF(N211="nulová",J211,0)</f>
        <v>0</v>
      </c>
      <c r="BJ211" s="19" t="s">
        <v>81</v>
      </c>
      <c r="BK211" s="210">
        <f>ROUND(I211*H211,2)</f>
        <v>0</v>
      </c>
      <c r="BL211" s="19" t="s">
        <v>259</v>
      </c>
      <c r="BM211" s="209" t="s">
        <v>2926</v>
      </c>
    </row>
    <row r="212" spans="1:65" s="13" customFormat="1">
      <c r="B212" s="211"/>
      <c r="C212" s="212"/>
      <c r="D212" s="213" t="s">
        <v>161</v>
      </c>
      <c r="E212" s="214" t="s">
        <v>21</v>
      </c>
      <c r="F212" s="215" t="s">
        <v>335</v>
      </c>
      <c r="G212" s="212"/>
      <c r="H212" s="214" t="s">
        <v>21</v>
      </c>
      <c r="I212" s="216"/>
      <c r="J212" s="212"/>
      <c r="K212" s="212"/>
      <c r="L212" s="217"/>
      <c r="M212" s="218"/>
      <c r="N212" s="219"/>
      <c r="O212" s="219"/>
      <c r="P212" s="219"/>
      <c r="Q212" s="219"/>
      <c r="R212" s="219"/>
      <c r="S212" s="219"/>
      <c r="T212" s="220"/>
      <c r="AT212" s="221" t="s">
        <v>161</v>
      </c>
      <c r="AU212" s="221" t="s">
        <v>83</v>
      </c>
      <c r="AV212" s="13" t="s">
        <v>81</v>
      </c>
      <c r="AW212" s="13" t="s">
        <v>36</v>
      </c>
      <c r="AX212" s="13" t="s">
        <v>74</v>
      </c>
      <c r="AY212" s="221" t="s">
        <v>152</v>
      </c>
    </row>
    <row r="213" spans="1:65" s="14" customFormat="1">
      <c r="B213" s="222"/>
      <c r="C213" s="223"/>
      <c r="D213" s="213" t="s">
        <v>161</v>
      </c>
      <c r="E213" s="224" t="s">
        <v>21</v>
      </c>
      <c r="F213" s="225" t="s">
        <v>2927</v>
      </c>
      <c r="G213" s="223"/>
      <c r="H213" s="226">
        <v>26.109000000000002</v>
      </c>
      <c r="I213" s="227"/>
      <c r="J213" s="223"/>
      <c r="K213" s="223"/>
      <c r="L213" s="228"/>
      <c r="M213" s="229"/>
      <c r="N213" s="230"/>
      <c r="O213" s="230"/>
      <c r="P213" s="230"/>
      <c r="Q213" s="230"/>
      <c r="R213" s="230"/>
      <c r="S213" s="230"/>
      <c r="T213" s="231"/>
      <c r="AT213" s="232" t="s">
        <v>161</v>
      </c>
      <c r="AU213" s="232" t="s">
        <v>83</v>
      </c>
      <c r="AV213" s="14" t="s">
        <v>83</v>
      </c>
      <c r="AW213" s="14" t="s">
        <v>36</v>
      </c>
      <c r="AX213" s="14" t="s">
        <v>74</v>
      </c>
      <c r="AY213" s="232" t="s">
        <v>152</v>
      </c>
    </row>
    <row r="214" spans="1:65" s="14" customFormat="1">
      <c r="B214" s="222"/>
      <c r="C214" s="223"/>
      <c r="D214" s="213" t="s">
        <v>161</v>
      </c>
      <c r="E214" s="224" t="s">
        <v>21</v>
      </c>
      <c r="F214" s="225" t="s">
        <v>2928</v>
      </c>
      <c r="G214" s="223"/>
      <c r="H214" s="226">
        <v>17.28</v>
      </c>
      <c r="I214" s="227"/>
      <c r="J214" s="223"/>
      <c r="K214" s="223"/>
      <c r="L214" s="228"/>
      <c r="M214" s="229"/>
      <c r="N214" s="230"/>
      <c r="O214" s="230"/>
      <c r="P214" s="230"/>
      <c r="Q214" s="230"/>
      <c r="R214" s="230"/>
      <c r="S214" s="230"/>
      <c r="T214" s="231"/>
      <c r="AT214" s="232" t="s">
        <v>161</v>
      </c>
      <c r="AU214" s="232" t="s">
        <v>83</v>
      </c>
      <c r="AV214" s="14" t="s">
        <v>83</v>
      </c>
      <c r="AW214" s="14" t="s">
        <v>36</v>
      </c>
      <c r="AX214" s="14" t="s">
        <v>74</v>
      </c>
      <c r="AY214" s="232" t="s">
        <v>152</v>
      </c>
    </row>
    <row r="215" spans="1:65" s="15" customFormat="1">
      <c r="B215" s="233"/>
      <c r="C215" s="234"/>
      <c r="D215" s="213" t="s">
        <v>161</v>
      </c>
      <c r="E215" s="235" t="s">
        <v>21</v>
      </c>
      <c r="F215" s="236" t="s">
        <v>184</v>
      </c>
      <c r="G215" s="234"/>
      <c r="H215" s="237">
        <v>43.389000000000003</v>
      </c>
      <c r="I215" s="238"/>
      <c r="J215" s="234"/>
      <c r="K215" s="234"/>
      <c r="L215" s="239"/>
      <c r="M215" s="240"/>
      <c r="N215" s="241"/>
      <c r="O215" s="241"/>
      <c r="P215" s="241"/>
      <c r="Q215" s="241"/>
      <c r="R215" s="241"/>
      <c r="S215" s="241"/>
      <c r="T215" s="242"/>
      <c r="AT215" s="243" t="s">
        <v>161</v>
      </c>
      <c r="AU215" s="243" t="s">
        <v>83</v>
      </c>
      <c r="AV215" s="15" t="s">
        <v>159</v>
      </c>
      <c r="AW215" s="15" t="s">
        <v>36</v>
      </c>
      <c r="AX215" s="15" t="s">
        <v>81</v>
      </c>
      <c r="AY215" s="243" t="s">
        <v>152</v>
      </c>
    </row>
    <row r="216" spans="1:65" s="2" customFormat="1" ht="24" customHeight="1">
      <c r="A216" s="37"/>
      <c r="B216" s="38"/>
      <c r="C216" s="244" t="s">
        <v>454</v>
      </c>
      <c r="D216" s="244" t="s">
        <v>365</v>
      </c>
      <c r="E216" s="245" t="s">
        <v>2929</v>
      </c>
      <c r="F216" s="246" t="s">
        <v>2930</v>
      </c>
      <c r="G216" s="247" t="s">
        <v>271</v>
      </c>
      <c r="H216" s="248">
        <v>2.9159999999999999</v>
      </c>
      <c r="I216" s="249"/>
      <c r="J216" s="250">
        <f>ROUND(I216*H216,2)</f>
        <v>0</v>
      </c>
      <c r="K216" s="246" t="s">
        <v>158</v>
      </c>
      <c r="L216" s="251"/>
      <c r="M216" s="252" t="s">
        <v>21</v>
      </c>
      <c r="N216" s="253" t="s">
        <v>45</v>
      </c>
      <c r="O216" s="68"/>
      <c r="P216" s="207">
        <f>O216*H216</f>
        <v>0</v>
      </c>
      <c r="Q216" s="207">
        <v>9.6699999999999998E-3</v>
      </c>
      <c r="R216" s="207">
        <f>Q216*H216</f>
        <v>2.8197719999999999E-2</v>
      </c>
      <c r="S216" s="207">
        <v>0</v>
      </c>
      <c r="T216" s="208">
        <f>S216*H216</f>
        <v>0</v>
      </c>
      <c r="U216" s="37"/>
      <c r="V216" s="37"/>
      <c r="W216" s="37"/>
      <c r="X216" s="37"/>
      <c r="Y216" s="37"/>
      <c r="Z216" s="37"/>
      <c r="AA216" s="37"/>
      <c r="AB216" s="37"/>
      <c r="AC216" s="37"/>
      <c r="AD216" s="37"/>
      <c r="AE216" s="37"/>
      <c r="AR216" s="209" t="s">
        <v>353</v>
      </c>
      <c r="AT216" s="209" t="s">
        <v>365</v>
      </c>
      <c r="AU216" s="209" t="s">
        <v>83</v>
      </c>
      <c r="AY216" s="19" t="s">
        <v>152</v>
      </c>
      <c r="BE216" s="210">
        <f>IF(N216="základní",J216,0)</f>
        <v>0</v>
      </c>
      <c r="BF216" s="210">
        <f>IF(N216="snížená",J216,0)</f>
        <v>0</v>
      </c>
      <c r="BG216" s="210">
        <f>IF(N216="zákl. přenesená",J216,0)</f>
        <v>0</v>
      </c>
      <c r="BH216" s="210">
        <f>IF(N216="sníž. přenesená",J216,0)</f>
        <v>0</v>
      </c>
      <c r="BI216" s="210">
        <f>IF(N216="nulová",J216,0)</f>
        <v>0</v>
      </c>
      <c r="BJ216" s="19" t="s">
        <v>81</v>
      </c>
      <c r="BK216" s="210">
        <f>ROUND(I216*H216,2)</f>
        <v>0</v>
      </c>
      <c r="BL216" s="19" t="s">
        <v>259</v>
      </c>
      <c r="BM216" s="209" t="s">
        <v>2931</v>
      </c>
    </row>
    <row r="217" spans="1:65" s="13" customFormat="1">
      <c r="B217" s="211"/>
      <c r="C217" s="212"/>
      <c r="D217" s="213" t="s">
        <v>161</v>
      </c>
      <c r="E217" s="214" t="s">
        <v>21</v>
      </c>
      <c r="F217" s="215" t="s">
        <v>1078</v>
      </c>
      <c r="G217" s="212"/>
      <c r="H217" s="214" t="s">
        <v>21</v>
      </c>
      <c r="I217" s="216"/>
      <c r="J217" s="212"/>
      <c r="K217" s="212"/>
      <c r="L217" s="217"/>
      <c r="M217" s="218"/>
      <c r="N217" s="219"/>
      <c r="O217" s="219"/>
      <c r="P217" s="219"/>
      <c r="Q217" s="219"/>
      <c r="R217" s="219"/>
      <c r="S217" s="219"/>
      <c r="T217" s="220"/>
      <c r="AT217" s="221" t="s">
        <v>161</v>
      </c>
      <c r="AU217" s="221" t="s">
        <v>83</v>
      </c>
      <c r="AV217" s="13" t="s">
        <v>81</v>
      </c>
      <c r="AW217" s="13" t="s">
        <v>36</v>
      </c>
      <c r="AX217" s="13" t="s">
        <v>74</v>
      </c>
      <c r="AY217" s="221" t="s">
        <v>152</v>
      </c>
    </row>
    <row r="218" spans="1:65" s="14" customFormat="1">
      <c r="B218" s="222"/>
      <c r="C218" s="223"/>
      <c r="D218" s="213" t="s">
        <v>161</v>
      </c>
      <c r="E218" s="224" t="s">
        <v>21</v>
      </c>
      <c r="F218" s="225" t="s">
        <v>2932</v>
      </c>
      <c r="G218" s="223"/>
      <c r="H218" s="226">
        <v>2.9159999999999999</v>
      </c>
      <c r="I218" s="227"/>
      <c r="J218" s="223"/>
      <c r="K218" s="223"/>
      <c r="L218" s="228"/>
      <c r="M218" s="229"/>
      <c r="N218" s="230"/>
      <c r="O218" s="230"/>
      <c r="P218" s="230"/>
      <c r="Q218" s="230"/>
      <c r="R218" s="230"/>
      <c r="S218" s="230"/>
      <c r="T218" s="231"/>
      <c r="AT218" s="232" t="s">
        <v>161</v>
      </c>
      <c r="AU218" s="232" t="s">
        <v>83</v>
      </c>
      <c r="AV218" s="14" t="s">
        <v>83</v>
      </c>
      <c r="AW218" s="14" t="s">
        <v>36</v>
      </c>
      <c r="AX218" s="14" t="s">
        <v>81</v>
      </c>
      <c r="AY218" s="232" t="s">
        <v>152</v>
      </c>
    </row>
    <row r="219" spans="1:65" s="2" customFormat="1" ht="16.5" customHeight="1">
      <c r="A219" s="37"/>
      <c r="B219" s="38"/>
      <c r="C219" s="244" t="s">
        <v>460</v>
      </c>
      <c r="D219" s="244" t="s">
        <v>365</v>
      </c>
      <c r="E219" s="245" t="s">
        <v>2933</v>
      </c>
      <c r="F219" s="246" t="s">
        <v>2934</v>
      </c>
      <c r="G219" s="247" t="s">
        <v>199</v>
      </c>
      <c r="H219" s="248">
        <v>1.9E-2</v>
      </c>
      <c r="I219" s="249"/>
      <c r="J219" s="250">
        <f>ROUND(I219*H219,2)</f>
        <v>0</v>
      </c>
      <c r="K219" s="246" t="s">
        <v>272</v>
      </c>
      <c r="L219" s="251"/>
      <c r="M219" s="252" t="s">
        <v>21</v>
      </c>
      <c r="N219" s="253" t="s">
        <v>45</v>
      </c>
      <c r="O219" s="68"/>
      <c r="P219" s="207">
        <f>O219*H219</f>
        <v>0</v>
      </c>
      <c r="Q219" s="207">
        <v>1</v>
      </c>
      <c r="R219" s="207">
        <f>Q219*H219</f>
        <v>1.9E-2</v>
      </c>
      <c r="S219" s="207">
        <v>0</v>
      </c>
      <c r="T219" s="208">
        <f>S219*H219</f>
        <v>0</v>
      </c>
      <c r="U219" s="37"/>
      <c r="V219" s="37"/>
      <c r="W219" s="37"/>
      <c r="X219" s="37"/>
      <c r="Y219" s="37"/>
      <c r="Z219" s="37"/>
      <c r="AA219" s="37"/>
      <c r="AB219" s="37"/>
      <c r="AC219" s="37"/>
      <c r="AD219" s="37"/>
      <c r="AE219" s="37"/>
      <c r="AR219" s="209" t="s">
        <v>353</v>
      </c>
      <c r="AT219" s="209" t="s">
        <v>365</v>
      </c>
      <c r="AU219" s="209" t="s">
        <v>83</v>
      </c>
      <c r="AY219" s="19" t="s">
        <v>152</v>
      </c>
      <c r="BE219" s="210">
        <f>IF(N219="základní",J219,0)</f>
        <v>0</v>
      </c>
      <c r="BF219" s="210">
        <f>IF(N219="snížená",J219,0)</f>
        <v>0</v>
      </c>
      <c r="BG219" s="210">
        <f>IF(N219="zákl. přenesená",J219,0)</f>
        <v>0</v>
      </c>
      <c r="BH219" s="210">
        <f>IF(N219="sníž. přenesená",J219,0)</f>
        <v>0</v>
      </c>
      <c r="BI219" s="210">
        <f>IF(N219="nulová",J219,0)</f>
        <v>0</v>
      </c>
      <c r="BJ219" s="19" t="s">
        <v>81</v>
      </c>
      <c r="BK219" s="210">
        <f>ROUND(I219*H219,2)</f>
        <v>0</v>
      </c>
      <c r="BL219" s="19" t="s">
        <v>259</v>
      </c>
      <c r="BM219" s="209" t="s">
        <v>2935</v>
      </c>
    </row>
    <row r="220" spans="1:65" s="13" customFormat="1">
      <c r="B220" s="211"/>
      <c r="C220" s="212"/>
      <c r="D220" s="213" t="s">
        <v>161</v>
      </c>
      <c r="E220" s="214" t="s">
        <v>21</v>
      </c>
      <c r="F220" s="215" t="s">
        <v>1078</v>
      </c>
      <c r="G220" s="212"/>
      <c r="H220" s="214" t="s">
        <v>21</v>
      </c>
      <c r="I220" s="216"/>
      <c r="J220" s="212"/>
      <c r="K220" s="212"/>
      <c r="L220" s="217"/>
      <c r="M220" s="218"/>
      <c r="N220" s="219"/>
      <c r="O220" s="219"/>
      <c r="P220" s="219"/>
      <c r="Q220" s="219"/>
      <c r="R220" s="219"/>
      <c r="S220" s="219"/>
      <c r="T220" s="220"/>
      <c r="AT220" s="221" t="s">
        <v>161</v>
      </c>
      <c r="AU220" s="221" t="s">
        <v>83</v>
      </c>
      <c r="AV220" s="13" t="s">
        <v>81</v>
      </c>
      <c r="AW220" s="13" t="s">
        <v>36</v>
      </c>
      <c r="AX220" s="13" t="s">
        <v>74</v>
      </c>
      <c r="AY220" s="221" t="s">
        <v>152</v>
      </c>
    </row>
    <row r="221" spans="1:65" s="14" customFormat="1">
      <c r="B221" s="222"/>
      <c r="C221" s="223"/>
      <c r="D221" s="213" t="s">
        <v>161</v>
      </c>
      <c r="E221" s="224" t="s">
        <v>21</v>
      </c>
      <c r="F221" s="225" t="s">
        <v>2936</v>
      </c>
      <c r="G221" s="223"/>
      <c r="H221" s="226">
        <v>1.9E-2</v>
      </c>
      <c r="I221" s="227"/>
      <c r="J221" s="223"/>
      <c r="K221" s="223"/>
      <c r="L221" s="228"/>
      <c r="M221" s="229"/>
      <c r="N221" s="230"/>
      <c r="O221" s="230"/>
      <c r="P221" s="230"/>
      <c r="Q221" s="230"/>
      <c r="R221" s="230"/>
      <c r="S221" s="230"/>
      <c r="T221" s="231"/>
      <c r="AT221" s="232" t="s">
        <v>161</v>
      </c>
      <c r="AU221" s="232" t="s">
        <v>83</v>
      </c>
      <c r="AV221" s="14" t="s">
        <v>83</v>
      </c>
      <c r="AW221" s="14" t="s">
        <v>36</v>
      </c>
      <c r="AX221" s="14" t="s">
        <v>81</v>
      </c>
      <c r="AY221" s="232" t="s">
        <v>152</v>
      </c>
    </row>
    <row r="222" spans="1:65" s="2" customFormat="1" ht="36" customHeight="1">
      <c r="A222" s="37"/>
      <c r="B222" s="38"/>
      <c r="C222" s="198" t="s">
        <v>465</v>
      </c>
      <c r="D222" s="198" t="s">
        <v>154</v>
      </c>
      <c r="E222" s="199" t="s">
        <v>2134</v>
      </c>
      <c r="F222" s="200" t="s">
        <v>2135</v>
      </c>
      <c r="G222" s="201" t="s">
        <v>1084</v>
      </c>
      <c r="H222" s="265"/>
      <c r="I222" s="203"/>
      <c r="J222" s="204">
        <f>ROUND(I222*H222,2)</f>
        <v>0</v>
      </c>
      <c r="K222" s="200" t="s">
        <v>158</v>
      </c>
      <c r="L222" s="42"/>
      <c r="M222" s="205" t="s">
        <v>21</v>
      </c>
      <c r="N222" s="206" t="s">
        <v>45</v>
      </c>
      <c r="O222" s="68"/>
      <c r="P222" s="207">
        <f>O222*H222</f>
        <v>0</v>
      </c>
      <c r="Q222" s="207">
        <v>0</v>
      </c>
      <c r="R222" s="207">
        <f>Q222*H222</f>
        <v>0</v>
      </c>
      <c r="S222" s="207">
        <v>0</v>
      </c>
      <c r="T222" s="208">
        <f>S222*H222</f>
        <v>0</v>
      </c>
      <c r="U222" s="37"/>
      <c r="V222" s="37"/>
      <c r="W222" s="37"/>
      <c r="X222" s="37"/>
      <c r="Y222" s="37"/>
      <c r="Z222" s="37"/>
      <c r="AA222" s="37"/>
      <c r="AB222" s="37"/>
      <c r="AC222" s="37"/>
      <c r="AD222" s="37"/>
      <c r="AE222" s="37"/>
      <c r="AR222" s="209" t="s">
        <v>259</v>
      </c>
      <c r="AT222" s="209" t="s">
        <v>154</v>
      </c>
      <c r="AU222" s="209" t="s">
        <v>83</v>
      </c>
      <c r="AY222" s="19" t="s">
        <v>152</v>
      </c>
      <c r="BE222" s="210">
        <f>IF(N222="základní",J222,0)</f>
        <v>0</v>
      </c>
      <c r="BF222" s="210">
        <f>IF(N222="snížená",J222,0)</f>
        <v>0</v>
      </c>
      <c r="BG222" s="210">
        <f>IF(N222="zákl. přenesená",J222,0)</f>
        <v>0</v>
      </c>
      <c r="BH222" s="210">
        <f>IF(N222="sníž. přenesená",J222,0)</f>
        <v>0</v>
      </c>
      <c r="BI222" s="210">
        <f>IF(N222="nulová",J222,0)</f>
        <v>0</v>
      </c>
      <c r="BJ222" s="19" t="s">
        <v>81</v>
      </c>
      <c r="BK222" s="210">
        <f>ROUND(I222*H222,2)</f>
        <v>0</v>
      </c>
      <c r="BL222" s="19" t="s">
        <v>259</v>
      </c>
      <c r="BM222" s="209" t="s">
        <v>2937</v>
      </c>
    </row>
    <row r="223" spans="1:65" s="12" customFormat="1" ht="22.9" customHeight="1">
      <c r="B223" s="182"/>
      <c r="C223" s="183"/>
      <c r="D223" s="184" t="s">
        <v>73</v>
      </c>
      <c r="E223" s="196" t="s">
        <v>2441</v>
      </c>
      <c r="F223" s="196" t="s">
        <v>2442</v>
      </c>
      <c r="G223" s="183"/>
      <c r="H223" s="183"/>
      <c r="I223" s="186"/>
      <c r="J223" s="197">
        <f>BK223</f>
        <v>0</v>
      </c>
      <c r="K223" s="183"/>
      <c r="L223" s="188"/>
      <c r="M223" s="189"/>
      <c r="N223" s="190"/>
      <c r="O223" s="190"/>
      <c r="P223" s="191">
        <f>SUM(P224:P272)</f>
        <v>0</v>
      </c>
      <c r="Q223" s="190"/>
      <c r="R223" s="191">
        <f>SUM(R224:R272)</f>
        <v>5.9874759999999992E-2</v>
      </c>
      <c r="S223" s="190"/>
      <c r="T223" s="192">
        <f>SUM(T224:T272)</f>
        <v>6.4450000000000007E-2</v>
      </c>
      <c r="AR223" s="193" t="s">
        <v>83</v>
      </c>
      <c r="AT223" s="194" t="s">
        <v>73</v>
      </c>
      <c r="AU223" s="194" t="s">
        <v>81</v>
      </c>
      <c r="AY223" s="193" t="s">
        <v>152</v>
      </c>
      <c r="BK223" s="195">
        <f>SUM(BK224:BK272)</f>
        <v>0</v>
      </c>
    </row>
    <row r="224" spans="1:65" s="2" customFormat="1" ht="36" customHeight="1">
      <c r="A224" s="37"/>
      <c r="B224" s="38"/>
      <c r="C224" s="198" t="s">
        <v>475</v>
      </c>
      <c r="D224" s="198" t="s">
        <v>154</v>
      </c>
      <c r="E224" s="199" t="s">
        <v>2938</v>
      </c>
      <c r="F224" s="200" t="s">
        <v>2939</v>
      </c>
      <c r="G224" s="201" t="s">
        <v>219</v>
      </c>
      <c r="H224" s="202">
        <v>50</v>
      </c>
      <c r="I224" s="203"/>
      <c r="J224" s="204">
        <f>ROUND(I224*H224,2)</f>
        <v>0</v>
      </c>
      <c r="K224" s="200" t="s">
        <v>158</v>
      </c>
      <c r="L224" s="42"/>
      <c r="M224" s="205" t="s">
        <v>21</v>
      </c>
      <c r="N224" s="206" t="s">
        <v>45</v>
      </c>
      <c r="O224" s="68"/>
      <c r="P224" s="207">
        <f>O224*H224</f>
        <v>0</v>
      </c>
      <c r="Q224" s="207">
        <v>2.0000000000000002E-5</v>
      </c>
      <c r="R224" s="207">
        <f>Q224*H224</f>
        <v>1E-3</v>
      </c>
      <c r="S224" s="207">
        <v>0</v>
      </c>
      <c r="T224" s="208">
        <f>S224*H224</f>
        <v>0</v>
      </c>
      <c r="U224" s="37"/>
      <c r="V224" s="37"/>
      <c r="W224" s="37"/>
      <c r="X224" s="37"/>
      <c r="Y224" s="37"/>
      <c r="Z224" s="37"/>
      <c r="AA224" s="37"/>
      <c r="AB224" s="37"/>
      <c r="AC224" s="37"/>
      <c r="AD224" s="37"/>
      <c r="AE224" s="37"/>
      <c r="AR224" s="209" t="s">
        <v>259</v>
      </c>
      <c r="AT224" s="209" t="s">
        <v>154</v>
      </c>
      <c r="AU224" s="209" t="s">
        <v>83</v>
      </c>
      <c r="AY224" s="19" t="s">
        <v>152</v>
      </c>
      <c r="BE224" s="210">
        <f>IF(N224="základní",J224,0)</f>
        <v>0</v>
      </c>
      <c r="BF224" s="210">
        <f>IF(N224="snížená",J224,0)</f>
        <v>0</v>
      </c>
      <c r="BG224" s="210">
        <f>IF(N224="zákl. přenesená",J224,0)</f>
        <v>0</v>
      </c>
      <c r="BH224" s="210">
        <f>IF(N224="sníž. přenesená",J224,0)</f>
        <v>0</v>
      </c>
      <c r="BI224" s="210">
        <f>IF(N224="nulová",J224,0)</f>
        <v>0</v>
      </c>
      <c r="BJ224" s="19" t="s">
        <v>81</v>
      </c>
      <c r="BK224" s="210">
        <f>ROUND(I224*H224,2)</f>
        <v>0</v>
      </c>
      <c r="BL224" s="19" t="s">
        <v>259</v>
      </c>
      <c r="BM224" s="209" t="s">
        <v>2940</v>
      </c>
    </row>
    <row r="225" spans="1:65" s="13" customFormat="1">
      <c r="B225" s="211"/>
      <c r="C225" s="212"/>
      <c r="D225" s="213" t="s">
        <v>161</v>
      </c>
      <c r="E225" s="214" t="s">
        <v>21</v>
      </c>
      <c r="F225" s="215" t="s">
        <v>2941</v>
      </c>
      <c r="G225" s="212"/>
      <c r="H225" s="214" t="s">
        <v>21</v>
      </c>
      <c r="I225" s="216"/>
      <c r="J225" s="212"/>
      <c r="K225" s="212"/>
      <c r="L225" s="217"/>
      <c r="M225" s="218"/>
      <c r="N225" s="219"/>
      <c r="O225" s="219"/>
      <c r="P225" s="219"/>
      <c r="Q225" s="219"/>
      <c r="R225" s="219"/>
      <c r="S225" s="219"/>
      <c r="T225" s="220"/>
      <c r="AT225" s="221" t="s">
        <v>161</v>
      </c>
      <c r="AU225" s="221" t="s">
        <v>83</v>
      </c>
      <c r="AV225" s="13" t="s">
        <v>81</v>
      </c>
      <c r="AW225" s="13" t="s">
        <v>36</v>
      </c>
      <c r="AX225" s="13" t="s">
        <v>74</v>
      </c>
      <c r="AY225" s="221" t="s">
        <v>152</v>
      </c>
    </row>
    <row r="226" spans="1:65" s="14" customFormat="1">
      <c r="B226" s="222"/>
      <c r="C226" s="223"/>
      <c r="D226" s="213" t="s">
        <v>161</v>
      </c>
      <c r="E226" s="224" t="s">
        <v>21</v>
      </c>
      <c r="F226" s="225" t="s">
        <v>2942</v>
      </c>
      <c r="G226" s="223"/>
      <c r="H226" s="226">
        <v>50</v>
      </c>
      <c r="I226" s="227"/>
      <c r="J226" s="223"/>
      <c r="K226" s="223"/>
      <c r="L226" s="228"/>
      <c r="M226" s="229"/>
      <c r="N226" s="230"/>
      <c r="O226" s="230"/>
      <c r="P226" s="230"/>
      <c r="Q226" s="230"/>
      <c r="R226" s="230"/>
      <c r="S226" s="230"/>
      <c r="T226" s="231"/>
      <c r="AT226" s="232" t="s">
        <v>161</v>
      </c>
      <c r="AU226" s="232" t="s">
        <v>83</v>
      </c>
      <c r="AV226" s="14" t="s">
        <v>83</v>
      </c>
      <c r="AW226" s="14" t="s">
        <v>36</v>
      </c>
      <c r="AX226" s="14" t="s">
        <v>81</v>
      </c>
      <c r="AY226" s="232" t="s">
        <v>152</v>
      </c>
    </row>
    <row r="227" spans="1:65" s="2" customFormat="1" ht="24" customHeight="1">
      <c r="A227" s="37"/>
      <c r="B227" s="38"/>
      <c r="C227" s="198" t="s">
        <v>487</v>
      </c>
      <c r="D227" s="198" t="s">
        <v>154</v>
      </c>
      <c r="E227" s="199" t="s">
        <v>2943</v>
      </c>
      <c r="F227" s="200" t="s">
        <v>2944</v>
      </c>
      <c r="G227" s="201" t="s">
        <v>219</v>
      </c>
      <c r="H227" s="202">
        <v>50</v>
      </c>
      <c r="I227" s="203"/>
      <c r="J227" s="204">
        <f>ROUND(I227*H227,2)</f>
        <v>0</v>
      </c>
      <c r="K227" s="200" t="s">
        <v>158</v>
      </c>
      <c r="L227" s="42"/>
      <c r="M227" s="205" t="s">
        <v>21</v>
      </c>
      <c r="N227" s="206" t="s">
        <v>45</v>
      </c>
      <c r="O227" s="68"/>
      <c r="P227" s="207">
        <f>O227*H227</f>
        <v>0</v>
      </c>
      <c r="Q227" s="207">
        <v>6.0000000000000002E-5</v>
      </c>
      <c r="R227" s="207">
        <f>Q227*H227</f>
        <v>3.0000000000000001E-3</v>
      </c>
      <c r="S227" s="207">
        <v>0</v>
      </c>
      <c r="T227" s="208">
        <f>S227*H227</f>
        <v>0</v>
      </c>
      <c r="U227" s="37"/>
      <c r="V227" s="37"/>
      <c r="W227" s="37"/>
      <c r="X227" s="37"/>
      <c r="Y227" s="37"/>
      <c r="Z227" s="37"/>
      <c r="AA227" s="37"/>
      <c r="AB227" s="37"/>
      <c r="AC227" s="37"/>
      <c r="AD227" s="37"/>
      <c r="AE227" s="37"/>
      <c r="AR227" s="209" t="s">
        <v>259</v>
      </c>
      <c r="AT227" s="209" t="s">
        <v>154</v>
      </c>
      <c r="AU227" s="209" t="s">
        <v>83</v>
      </c>
      <c r="AY227" s="19" t="s">
        <v>152</v>
      </c>
      <c r="BE227" s="210">
        <f>IF(N227="základní",J227,0)</f>
        <v>0</v>
      </c>
      <c r="BF227" s="210">
        <f>IF(N227="snížená",J227,0)</f>
        <v>0</v>
      </c>
      <c r="BG227" s="210">
        <f>IF(N227="zákl. přenesená",J227,0)</f>
        <v>0</v>
      </c>
      <c r="BH227" s="210">
        <f>IF(N227="sníž. přenesená",J227,0)</f>
        <v>0</v>
      </c>
      <c r="BI227" s="210">
        <f>IF(N227="nulová",J227,0)</f>
        <v>0</v>
      </c>
      <c r="BJ227" s="19" t="s">
        <v>81</v>
      </c>
      <c r="BK227" s="210">
        <f>ROUND(I227*H227,2)</f>
        <v>0</v>
      </c>
      <c r="BL227" s="19" t="s">
        <v>259</v>
      </c>
      <c r="BM227" s="209" t="s">
        <v>2945</v>
      </c>
    </row>
    <row r="228" spans="1:65" s="13" customFormat="1">
      <c r="B228" s="211"/>
      <c r="C228" s="212"/>
      <c r="D228" s="213" t="s">
        <v>161</v>
      </c>
      <c r="E228" s="214" t="s">
        <v>21</v>
      </c>
      <c r="F228" s="215" t="s">
        <v>2941</v>
      </c>
      <c r="G228" s="212"/>
      <c r="H228" s="214" t="s">
        <v>21</v>
      </c>
      <c r="I228" s="216"/>
      <c r="J228" s="212"/>
      <c r="K228" s="212"/>
      <c r="L228" s="217"/>
      <c r="M228" s="218"/>
      <c r="N228" s="219"/>
      <c r="O228" s="219"/>
      <c r="P228" s="219"/>
      <c r="Q228" s="219"/>
      <c r="R228" s="219"/>
      <c r="S228" s="219"/>
      <c r="T228" s="220"/>
      <c r="AT228" s="221" t="s">
        <v>161</v>
      </c>
      <c r="AU228" s="221" t="s">
        <v>83</v>
      </c>
      <c r="AV228" s="13" t="s">
        <v>81</v>
      </c>
      <c r="AW228" s="13" t="s">
        <v>36</v>
      </c>
      <c r="AX228" s="13" t="s">
        <v>74</v>
      </c>
      <c r="AY228" s="221" t="s">
        <v>152</v>
      </c>
    </row>
    <row r="229" spans="1:65" s="14" customFormat="1">
      <c r="B229" s="222"/>
      <c r="C229" s="223"/>
      <c r="D229" s="213" t="s">
        <v>161</v>
      </c>
      <c r="E229" s="224" t="s">
        <v>21</v>
      </c>
      <c r="F229" s="225" t="s">
        <v>2942</v>
      </c>
      <c r="G229" s="223"/>
      <c r="H229" s="226">
        <v>50</v>
      </c>
      <c r="I229" s="227"/>
      <c r="J229" s="223"/>
      <c r="K229" s="223"/>
      <c r="L229" s="228"/>
      <c r="M229" s="229"/>
      <c r="N229" s="230"/>
      <c r="O229" s="230"/>
      <c r="P229" s="230"/>
      <c r="Q229" s="230"/>
      <c r="R229" s="230"/>
      <c r="S229" s="230"/>
      <c r="T229" s="231"/>
      <c r="AT229" s="232" t="s">
        <v>161</v>
      </c>
      <c r="AU229" s="232" t="s">
        <v>83</v>
      </c>
      <c r="AV229" s="14" t="s">
        <v>83</v>
      </c>
      <c r="AW229" s="14" t="s">
        <v>36</v>
      </c>
      <c r="AX229" s="14" t="s">
        <v>81</v>
      </c>
      <c r="AY229" s="232" t="s">
        <v>152</v>
      </c>
    </row>
    <row r="230" spans="1:65" s="2" customFormat="1" ht="24" customHeight="1">
      <c r="A230" s="37"/>
      <c r="B230" s="38"/>
      <c r="C230" s="198" t="s">
        <v>492</v>
      </c>
      <c r="D230" s="198" t="s">
        <v>154</v>
      </c>
      <c r="E230" s="199" t="s">
        <v>2946</v>
      </c>
      <c r="F230" s="200" t="s">
        <v>2947</v>
      </c>
      <c r="G230" s="201" t="s">
        <v>219</v>
      </c>
      <c r="H230" s="202">
        <v>85.403999999999996</v>
      </c>
      <c r="I230" s="203"/>
      <c r="J230" s="204">
        <f>ROUND(I230*H230,2)</f>
        <v>0</v>
      </c>
      <c r="K230" s="200" t="s">
        <v>158</v>
      </c>
      <c r="L230" s="42"/>
      <c r="M230" s="205" t="s">
        <v>21</v>
      </c>
      <c r="N230" s="206" t="s">
        <v>45</v>
      </c>
      <c r="O230" s="68"/>
      <c r="P230" s="207">
        <f>O230*H230</f>
        <v>0</v>
      </c>
      <c r="Q230" s="207">
        <v>1.7000000000000001E-4</v>
      </c>
      <c r="R230" s="207">
        <f>Q230*H230</f>
        <v>1.4518680000000001E-2</v>
      </c>
      <c r="S230" s="207">
        <v>0</v>
      </c>
      <c r="T230" s="208">
        <f>S230*H230</f>
        <v>0</v>
      </c>
      <c r="U230" s="37"/>
      <c r="V230" s="37"/>
      <c r="W230" s="37"/>
      <c r="X230" s="37"/>
      <c r="Y230" s="37"/>
      <c r="Z230" s="37"/>
      <c r="AA230" s="37"/>
      <c r="AB230" s="37"/>
      <c r="AC230" s="37"/>
      <c r="AD230" s="37"/>
      <c r="AE230" s="37"/>
      <c r="AR230" s="209" t="s">
        <v>259</v>
      </c>
      <c r="AT230" s="209" t="s">
        <v>154</v>
      </c>
      <c r="AU230" s="209" t="s">
        <v>83</v>
      </c>
      <c r="AY230" s="19" t="s">
        <v>152</v>
      </c>
      <c r="BE230" s="210">
        <f>IF(N230="základní",J230,0)</f>
        <v>0</v>
      </c>
      <c r="BF230" s="210">
        <f>IF(N230="snížená",J230,0)</f>
        <v>0</v>
      </c>
      <c r="BG230" s="210">
        <f>IF(N230="zákl. přenesená",J230,0)</f>
        <v>0</v>
      </c>
      <c r="BH230" s="210">
        <f>IF(N230="sníž. přenesená",J230,0)</f>
        <v>0</v>
      </c>
      <c r="BI230" s="210">
        <f>IF(N230="nulová",J230,0)</f>
        <v>0</v>
      </c>
      <c r="BJ230" s="19" t="s">
        <v>81</v>
      </c>
      <c r="BK230" s="210">
        <f>ROUND(I230*H230,2)</f>
        <v>0</v>
      </c>
      <c r="BL230" s="19" t="s">
        <v>259</v>
      </c>
      <c r="BM230" s="209" t="s">
        <v>2948</v>
      </c>
    </row>
    <row r="231" spans="1:65" s="13" customFormat="1">
      <c r="B231" s="211"/>
      <c r="C231" s="212"/>
      <c r="D231" s="213" t="s">
        <v>161</v>
      </c>
      <c r="E231" s="214" t="s">
        <v>21</v>
      </c>
      <c r="F231" s="215" t="s">
        <v>2941</v>
      </c>
      <c r="G231" s="212"/>
      <c r="H231" s="214" t="s">
        <v>21</v>
      </c>
      <c r="I231" s="216"/>
      <c r="J231" s="212"/>
      <c r="K231" s="212"/>
      <c r="L231" s="217"/>
      <c r="M231" s="218"/>
      <c r="N231" s="219"/>
      <c r="O231" s="219"/>
      <c r="P231" s="219"/>
      <c r="Q231" s="219"/>
      <c r="R231" s="219"/>
      <c r="S231" s="219"/>
      <c r="T231" s="220"/>
      <c r="AT231" s="221" t="s">
        <v>161</v>
      </c>
      <c r="AU231" s="221" t="s">
        <v>83</v>
      </c>
      <c r="AV231" s="13" t="s">
        <v>81</v>
      </c>
      <c r="AW231" s="13" t="s">
        <v>36</v>
      </c>
      <c r="AX231" s="13" t="s">
        <v>74</v>
      </c>
      <c r="AY231" s="221" t="s">
        <v>152</v>
      </c>
    </row>
    <row r="232" spans="1:65" s="14" customFormat="1">
      <c r="B232" s="222"/>
      <c r="C232" s="223"/>
      <c r="D232" s="213" t="s">
        <v>161</v>
      </c>
      <c r="E232" s="224" t="s">
        <v>21</v>
      </c>
      <c r="F232" s="225" t="s">
        <v>2942</v>
      </c>
      <c r="G232" s="223"/>
      <c r="H232" s="226">
        <v>50</v>
      </c>
      <c r="I232" s="227"/>
      <c r="J232" s="223"/>
      <c r="K232" s="223"/>
      <c r="L232" s="228"/>
      <c r="M232" s="229"/>
      <c r="N232" s="230"/>
      <c r="O232" s="230"/>
      <c r="P232" s="230"/>
      <c r="Q232" s="230"/>
      <c r="R232" s="230"/>
      <c r="S232" s="230"/>
      <c r="T232" s="231"/>
      <c r="AT232" s="232" t="s">
        <v>161</v>
      </c>
      <c r="AU232" s="232" t="s">
        <v>83</v>
      </c>
      <c r="AV232" s="14" t="s">
        <v>83</v>
      </c>
      <c r="AW232" s="14" t="s">
        <v>36</v>
      </c>
      <c r="AX232" s="14" t="s">
        <v>74</v>
      </c>
      <c r="AY232" s="232" t="s">
        <v>152</v>
      </c>
    </row>
    <row r="233" spans="1:65" s="14" customFormat="1">
      <c r="B233" s="222"/>
      <c r="C233" s="223"/>
      <c r="D233" s="213" t="s">
        <v>161</v>
      </c>
      <c r="E233" s="224" t="s">
        <v>21</v>
      </c>
      <c r="F233" s="225" t="s">
        <v>2949</v>
      </c>
      <c r="G233" s="223"/>
      <c r="H233" s="226">
        <v>35.404000000000003</v>
      </c>
      <c r="I233" s="227"/>
      <c r="J233" s="223"/>
      <c r="K233" s="223"/>
      <c r="L233" s="228"/>
      <c r="M233" s="229"/>
      <c r="N233" s="230"/>
      <c r="O233" s="230"/>
      <c r="P233" s="230"/>
      <c r="Q233" s="230"/>
      <c r="R233" s="230"/>
      <c r="S233" s="230"/>
      <c r="T233" s="231"/>
      <c r="AT233" s="232" t="s">
        <v>161</v>
      </c>
      <c r="AU233" s="232" t="s">
        <v>83</v>
      </c>
      <c r="AV233" s="14" t="s">
        <v>83</v>
      </c>
      <c r="AW233" s="14" t="s">
        <v>36</v>
      </c>
      <c r="AX233" s="14" t="s">
        <v>74</v>
      </c>
      <c r="AY233" s="232" t="s">
        <v>152</v>
      </c>
    </row>
    <row r="234" spans="1:65" s="15" customFormat="1">
      <c r="B234" s="233"/>
      <c r="C234" s="234"/>
      <c r="D234" s="213" t="s">
        <v>161</v>
      </c>
      <c r="E234" s="235" t="s">
        <v>21</v>
      </c>
      <c r="F234" s="236" t="s">
        <v>184</v>
      </c>
      <c r="G234" s="234"/>
      <c r="H234" s="237">
        <v>85.403999999999996</v>
      </c>
      <c r="I234" s="238"/>
      <c r="J234" s="234"/>
      <c r="K234" s="234"/>
      <c r="L234" s="239"/>
      <c r="M234" s="240"/>
      <c r="N234" s="241"/>
      <c r="O234" s="241"/>
      <c r="P234" s="241"/>
      <c r="Q234" s="241"/>
      <c r="R234" s="241"/>
      <c r="S234" s="241"/>
      <c r="T234" s="242"/>
      <c r="AT234" s="243" t="s">
        <v>161</v>
      </c>
      <c r="AU234" s="243" t="s">
        <v>83</v>
      </c>
      <c r="AV234" s="15" t="s">
        <v>159</v>
      </c>
      <c r="AW234" s="15" t="s">
        <v>36</v>
      </c>
      <c r="AX234" s="15" t="s">
        <v>81</v>
      </c>
      <c r="AY234" s="243" t="s">
        <v>152</v>
      </c>
    </row>
    <row r="235" spans="1:65" s="2" customFormat="1" ht="24" customHeight="1">
      <c r="A235" s="37"/>
      <c r="B235" s="38"/>
      <c r="C235" s="198" t="s">
        <v>499</v>
      </c>
      <c r="D235" s="198" t="s">
        <v>154</v>
      </c>
      <c r="E235" s="199" t="s">
        <v>2444</v>
      </c>
      <c r="F235" s="200" t="s">
        <v>2445</v>
      </c>
      <c r="G235" s="201" t="s">
        <v>219</v>
      </c>
      <c r="H235" s="202">
        <v>85.403999999999996</v>
      </c>
      <c r="I235" s="203"/>
      <c r="J235" s="204">
        <f>ROUND(I235*H235,2)</f>
        <v>0</v>
      </c>
      <c r="K235" s="200" t="s">
        <v>158</v>
      </c>
      <c r="L235" s="42"/>
      <c r="M235" s="205" t="s">
        <v>21</v>
      </c>
      <c r="N235" s="206" t="s">
        <v>45</v>
      </c>
      <c r="O235" s="68"/>
      <c r="P235" s="207">
        <f>O235*H235</f>
        <v>0</v>
      </c>
      <c r="Q235" s="207">
        <v>1.2999999999999999E-4</v>
      </c>
      <c r="R235" s="207">
        <f>Q235*H235</f>
        <v>1.1102519999999999E-2</v>
      </c>
      <c r="S235" s="207">
        <v>0</v>
      </c>
      <c r="T235" s="208">
        <f>S235*H235</f>
        <v>0</v>
      </c>
      <c r="U235" s="37"/>
      <c r="V235" s="37"/>
      <c r="W235" s="37"/>
      <c r="X235" s="37"/>
      <c r="Y235" s="37"/>
      <c r="Z235" s="37"/>
      <c r="AA235" s="37"/>
      <c r="AB235" s="37"/>
      <c r="AC235" s="37"/>
      <c r="AD235" s="37"/>
      <c r="AE235" s="37"/>
      <c r="AR235" s="209" t="s">
        <v>259</v>
      </c>
      <c r="AT235" s="209" t="s">
        <v>154</v>
      </c>
      <c r="AU235" s="209" t="s">
        <v>83</v>
      </c>
      <c r="AY235" s="19" t="s">
        <v>152</v>
      </c>
      <c r="BE235" s="210">
        <f>IF(N235="základní",J235,0)</f>
        <v>0</v>
      </c>
      <c r="BF235" s="210">
        <f>IF(N235="snížená",J235,0)</f>
        <v>0</v>
      </c>
      <c r="BG235" s="210">
        <f>IF(N235="zákl. přenesená",J235,0)</f>
        <v>0</v>
      </c>
      <c r="BH235" s="210">
        <f>IF(N235="sníž. přenesená",J235,0)</f>
        <v>0</v>
      </c>
      <c r="BI235" s="210">
        <f>IF(N235="nulová",J235,0)</f>
        <v>0</v>
      </c>
      <c r="BJ235" s="19" t="s">
        <v>81</v>
      </c>
      <c r="BK235" s="210">
        <f>ROUND(I235*H235,2)</f>
        <v>0</v>
      </c>
      <c r="BL235" s="19" t="s">
        <v>259</v>
      </c>
      <c r="BM235" s="209" t="s">
        <v>2950</v>
      </c>
    </row>
    <row r="236" spans="1:65" s="13" customFormat="1">
      <c r="B236" s="211"/>
      <c r="C236" s="212"/>
      <c r="D236" s="213" t="s">
        <v>161</v>
      </c>
      <c r="E236" s="214" t="s">
        <v>21</v>
      </c>
      <c r="F236" s="215" t="s">
        <v>2941</v>
      </c>
      <c r="G236" s="212"/>
      <c r="H236" s="214" t="s">
        <v>21</v>
      </c>
      <c r="I236" s="216"/>
      <c r="J236" s="212"/>
      <c r="K236" s="212"/>
      <c r="L236" s="217"/>
      <c r="M236" s="218"/>
      <c r="N236" s="219"/>
      <c r="O236" s="219"/>
      <c r="P236" s="219"/>
      <c r="Q236" s="219"/>
      <c r="R236" s="219"/>
      <c r="S236" s="219"/>
      <c r="T236" s="220"/>
      <c r="AT236" s="221" t="s">
        <v>161</v>
      </c>
      <c r="AU236" s="221" t="s">
        <v>83</v>
      </c>
      <c r="AV236" s="13" t="s">
        <v>81</v>
      </c>
      <c r="AW236" s="13" t="s">
        <v>36</v>
      </c>
      <c r="AX236" s="13" t="s">
        <v>74</v>
      </c>
      <c r="AY236" s="221" t="s">
        <v>152</v>
      </c>
    </row>
    <row r="237" spans="1:65" s="14" customFormat="1">
      <c r="B237" s="222"/>
      <c r="C237" s="223"/>
      <c r="D237" s="213" t="s">
        <v>161</v>
      </c>
      <c r="E237" s="224" t="s">
        <v>21</v>
      </c>
      <c r="F237" s="225" t="s">
        <v>2942</v>
      </c>
      <c r="G237" s="223"/>
      <c r="H237" s="226">
        <v>50</v>
      </c>
      <c r="I237" s="227"/>
      <c r="J237" s="223"/>
      <c r="K237" s="223"/>
      <c r="L237" s="228"/>
      <c r="M237" s="229"/>
      <c r="N237" s="230"/>
      <c r="O237" s="230"/>
      <c r="P237" s="230"/>
      <c r="Q237" s="230"/>
      <c r="R237" s="230"/>
      <c r="S237" s="230"/>
      <c r="T237" s="231"/>
      <c r="AT237" s="232" t="s">
        <v>161</v>
      </c>
      <c r="AU237" s="232" t="s">
        <v>83</v>
      </c>
      <c r="AV237" s="14" t="s">
        <v>83</v>
      </c>
      <c r="AW237" s="14" t="s">
        <v>36</v>
      </c>
      <c r="AX237" s="14" t="s">
        <v>74</v>
      </c>
      <c r="AY237" s="232" t="s">
        <v>152</v>
      </c>
    </row>
    <row r="238" spans="1:65" s="14" customFormat="1">
      <c r="B238" s="222"/>
      <c r="C238" s="223"/>
      <c r="D238" s="213" t="s">
        <v>161</v>
      </c>
      <c r="E238" s="224" t="s">
        <v>21</v>
      </c>
      <c r="F238" s="225" t="s">
        <v>2949</v>
      </c>
      <c r="G238" s="223"/>
      <c r="H238" s="226">
        <v>35.404000000000003</v>
      </c>
      <c r="I238" s="227"/>
      <c r="J238" s="223"/>
      <c r="K238" s="223"/>
      <c r="L238" s="228"/>
      <c r="M238" s="229"/>
      <c r="N238" s="230"/>
      <c r="O238" s="230"/>
      <c r="P238" s="230"/>
      <c r="Q238" s="230"/>
      <c r="R238" s="230"/>
      <c r="S238" s="230"/>
      <c r="T238" s="231"/>
      <c r="AT238" s="232" t="s">
        <v>161</v>
      </c>
      <c r="AU238" s="232" t="s">
        <v>83</v>
      </c>
      <c r="AV238" s="14" t="s">
        <v>83</v>
      </c>
      <c r="AW238" s="14" t="s">
        <v>36</v>
      </c>
      <c r="AX238" s="14" t="s">
        <v>74</v>
      </c>
      <c r="AY238" s="232" t="s">
        <v>152</v>
      </c>
    </row>
    <row r="239" spans="1:65" s="15" customFormat="1">
      <c r="B239" s="233"/>
      <c r="C239" s="234"/>
      <c r="D239" s="213" t="s">
        <v>161</v>
      </c>
      <c r="E239" s="235" t="s">
        <v>21</v>
      </c>
      <c r="F239" s="236" t="s">
        <v>184</v>
      </c>
      <c r="G239" s="234"/>
      <c r="H239" s="237">
        <v>85.403999999999996</v>
      </c>
      <c r="I239" s="238"/>
      <c r="J239" s="234"/>
      <c r="K239" s="234"/>
      <c r="L239" s="239"/>
      <c r="M239" s="240"/>
      <c r="N239" s="241"/>
      <c r="O239" s="241"/>
      <c r="P239" s="241"/>
      <c r="Q239" s="241"/>
      <c r="R239" s="241"/>
      <c r="S239" s="241"/>
      <c r="T239" s="242"/>
      <c r="AT239" s="243" t="s">
        <v>161</v>
      </c>
      <c r="AU239" s="243" t="s">
        <v>83</v>
      </c>
      <c r="AV239" s="15" t="s">
        <v>159</v>
      </c>
      <c r="AW239" s="15" t="s">
        <v>36</v>
      </c>
      <c r="AX239" s="15" t="s">
        <v>81</v>
      </c>
      <c r="AY239" s="243" t="s">
        <v>152</v>
      </c>
    </row>
    <row r="240" spans="1:65" s="2" customFormat="1" ht="24" customHeight="1">
      <c r="A240" s="37"/>
      <c r="B240" s="38"/>
      <c r="C240" s="198" t="s">
        <v>504</v>
      </c>
      <c r="D240" s="198" t="s">
        <v>154</v>
      </c>
      <c r="E240" s="199" t="s">
        <v>2449</v>
      </c>
      <c r="F240" s="200" t="s">
        <v>2450</v>
      </c>
      <c r="G240" s="201" t="s">
        <v>219</v>
      </c>
      <c r="H240" s="202">
        <v>50</v>
      </c>
      <c r="I240" s="203"/>
      <c r="J240" s="204">
        <f>ROUND(I240*H240,2)</f>
        <v>0</v>
      </c>
      <c r="K240" s="200" t="s">
        <v>158</v>
      </c>
      <c r="L240" s="42"/>
      <c r="M240" s="205" t="s">
        <v>21</v>
      </c>
      <c r="N240" s="206" t="s">
        <v>45</v>
      </c>
      <c r="O240" s="68"/>
      <c r="P240" s="207">
        <f>O240*H240</f>
        <v>0</v>
      </c>
      <c r="Q240" s="207">
        <v>1.2E-4</v>
      </c>
      <c r="R240" s="207">
        <f>Q240*H240</f>
        <v>6.0000000000000001E-3</v>
      </c>
      <c r="S240" s="207">
        <v>0</v>
      </c>
      <c r="T240" s="208">
        <f>S240*H240</f>
        <v>0</v>
      </c>
      <c r="U240" s="37"/>
      <c r="V240" s="37"/>
      <c r="W240" s="37"/>
      <c r="X240" s="37"/>
      <c r="Y240" s="37"/>
      <c r="Z240" s="37"/>
      <c r="AA240" s="37"/>
      <c r="AB240" s="37"/>
      <c r="AC240" s="37"/>
      <c r="AD240" s="37"/>
      <c r="AE240" s="37"/>
      <c r="AR240" s="209" t="s">
        <v>259</v>
      </c>
      <c r="AT240" s="209" t="s">
        <v>154</v>
      </c>
      <c r="AU240" s="209" t="s">
        <v>83</v>
      </c>
      <c r="AY240" s="19" t="s">
        <v>152</v>
      </c>
      <c r="BE240" s="210">
        <f>IF(N240="základní",J240,0)</f>
        <v>0</v>
      </c>
      <c r="BF240" s="210">
        <f>IF(N240="snížená",J240,0)</f>
        <v>0</v>
      </c>
      <c r="BG240" s="210">
        <f>IF(N240="zákl. přenesená",J240,0)</f>
        <v>0</v>
      </c>
      <c r="BH240" s="210">
        <f>IF(N240="sníž. přenesená",J240,0)</f>
        <v>0</v>
      </c>
      <c r="BI240" s="210">
        <f>IF(N240="nulová",J240,0)</f>
        <v>0</v>
      </c>
      <c r="BJ240" s="19" t="s">
        <v>81</v>
      </c>
      <c r="BK240" s="210">
        <f>ROUND(I240*H240,2)</f>
        <v>0</v>
      </c>
      <c r="BL240" s="19" t="s">
        <v>259</v>
      </c>
      <c r="BM240" s="209" t="s">
        <v>2951</v>
      </c>
    </row>
    <row r="241" spans="1:65" s="13" customFormat="1">
      <c r="B241" s="211"/>
      <c r="C241" s="212"/>
      <c r="D241" s="213" t="s">
        <v>161</v>
      </c>
      <c r="E241" s="214" t="s">
        <v>21</v>
      </c>
      <c r="F241" s="215" t="s">
        <v>2941</v>
      </c>
      <c r="G241" s="212"/>
      <c r="H241" s="214" t="s">
        <v>21</v>
      </c>
      <c r="I241" s="216"/>
      <c r="J241" s="212"/>
      <c r="K241" s="212"/>
      <c r="L241" s="217"/>
      <c r="M241" s="218"/>
      <c r="N241" s="219"/>
      <c r="O241" s="219"/>
      <c r="P241" s="219"/>
      <c r="Q241" s="219"/>
      <c r="R241" s="219"/>
      <c r="S241" s="219"/>
      <c r="T241" s="220"/>
      <c r="AT241" s="221" t="s">
        <v>161</v>
      </c>
      <c r="AU241" s="221" t="s">
        <v>83</v>
      </c>
      <c r="AV241" s="13" t="s">
        <v>81</v>
      </c>
      <c r="AW241" s="13" t="s">
        <v>36</v>
      </c>
      <c r="AX241" s="13" t="s">
        <v>74</v>
      </c>
      <c r="AY241" s="221" t="s">
        <v>152</v>
      </c>
    </row>
    <row r="242" spans="1:65" s="14" customFormat="1">
      <c r="B242" s="222"/>
      <c r="C242" s="223"/>
      <c r="D242" s="213" t="s">
        <v>161</v>
      </c>
      <c r="E242" s="224" t="s">
        <v>21</v>
      </c>
      <c r="F242" s="225" t="s">
        <v>2942</v>
      </c>
      <c r="G242" s="223"/>
      <c r="H242" s="226">
        <v>50</v>
      </c>
      <c r="I242" s="227"/>
      <c r="J242" s="223"/>
      <c r="K242" s="223"/>
      <c r="L242" s="228"/>
      <c r="M242" s="229"/>
      <c r="N242" s="230"/>
      <c r="O242" s="230"/>
      <c r="P242" s="230"/>
      <c r="Q242" s="230"/>
      <c r="R242" s="230"/>
      <c r="S242" s="230"/>
      <c r="T242" s="231"/>
      <c r="AT242" s="232" t="s">
        <v>161</v>
      </c>
      <c r="AU242" s="232" t="s">
        <v>83</v>
      </c>
      <c r="AV242" s="14" t="s">
        <v>83</v>
      </c>
      <c r="AW242" s="14" t="s">
        <v>36</v>
      </c>
      <c r="AX242" s="14" t="s">
        <v>81</v>
      </c>
      <c r="AY242" s="232" t="s">
        <v>152</v>
      </c>
    </row>
    <row r="243" spans="1:65" s="2" customFormat="1" ht="24" customHeight="1">
      <c r="A243" s="37"/>
      <c r="B243" s="38"/>
      <c r="C243" s="198" t="s">
        <v>509</v>
      </c>
      <c r="D243" s="198" t="s">
        <v>154</v>
      </c>
      <c r="E243" s="199" t="s">
        <v>2453</v>
      </c>
      <c r="F243" s="200" t="s">
        <v>2454</v>
      </c>
      <c r="G243" s="201" t="s">
        <v>219</v>
      </c>
      <c r="H243" s="202">
        <v>125.404</v>
      </c>
      <c r="I243" s="203"/>
      <c r="J243" s="204">
        <f>ROUND(I243*H243,2)</f>
        <v>0</v>
      </c>
      <c r="K243" s="200" t="s">
        <v>158</v>
      </c>
      <c r="L243" s="42"/>
      <c r="M243" s="205" t="s">
        <v>21</v>
      </c>
      <c r="N243" s="206" t="s">
        <v>45</v>
      </c>
      <c r="O243" s="68"/>
      <c r="P243" s="207">
        <f>O243*H243</f>
        <v>0</v>
      </c>
      <c r="Q243" s="207">
        <v>1.7000000000000001E-4</v>
      </c>
      <c r="R243" s="207">
        <f>Q243*H243</f>
        <v>2.131868E-2</v>
      </c>
      <c r="S243" s="207">
        <v>0</v>
      </c>
      <c r="T243" s="208">
        <f>S243*H243</f>
        <v>0</v>
      </c>
      <c r="U243" s="37"/>
      <c r="V243" s="37"/>
      <c r="W243" s="37"/>
      <c r="X243" s="37"/>
      <c r="Y243" s="37"/>
      <c r="Z243" s="37"/>
      <c r="AA243" s="37"/>
      <c r="AB243" s="37"/>
      <c r="AC243" s="37"/>
      <c r="AD243" s="37"/>
      <c r="AE243" s="37"/>
      <c r="AR243" s="209" t="s">
        <v>259</v>
      </c>
      <c r="AT243" s="209" t="s">
        <v>154</v>
      </c>
      <c r="AU243" s="209" t="s">
        <v>83</v>
      </c>
      <c r="AY243" s="19" t="s">
        <v>152</v>
      </c>
      <c r="BE243" s="210">
        <f>IF(N243="základní",J243,0)</f>
        <v>0</v>
      </c>
      <c r="BF243" s="210">
        <f>IF(N243="snížená",J243,0)</f>
        <v>0</v>
      </c>
      <c r="BG243" s="210">
        <f>IF(N243="zákl. přenesená",J243,0)</f>
        <v>0</v>
      </c>
      <c r="BH243" s="210">
        <f>IF(N243="sníž. přenesená",J243,0)</f>
        <v>0</v>
      </c>
      <c r="BI243" s="210">
        <f>IF(N243="nulová",J243,0)</f>
        <v>0</v>
      </c>
      <c r="BJ243" s="19" t="s">
        <v>81</v>
      </c>
      <c r="BK243" s="210">
        <f>ROUND(I243*H243,2)</f>
        <v>0</v>
      </c>
      <c r="BL243" s="19" t="s">
        <v>259</v>
      </c>
      <c r="BM243" s="209" t="s">
        <v>2952</v>
      </c>
    </row>
    <row r="244" spans="1:65" s="13" customFormat="1">
      <c r="B244" s="211"/>
      <c r="C244" s="212"/>
      <c r="D244" s="213" t="s">
        <v>161</v>
      </c>
      <c r="E244" s="214" t="s">
        <v>21</v>
      </c>
      <c r="F244" s="215" t="s">
        <v>2941</v>
      </c>
      <c r="G244" s="212"/>
      <c r="H244" s="214" t="s">
        <v>21</v>
      </c>
      <c r="I244" s="216"/>
      <c r="J244" s="212"/>
      <c r="K244" s="212"/>
      <c r="L244" s="217"/>
      <c r="M244" s="218"/>
      <c r="N244" s="219"/>
      <c r="O244" s="219"/>
      <c r="P244" s="219"/>
      <c r="Q244" s="219"/>
      <c r="R244" s="219"/>
      <c r="S244" s="219"/>
      <c r="T244" s="220"/>
      <c r="AT244" s="221" t="s">
        <v>161</v>
      </c>
      <c r="AU244" s="221" t="s">
        <v>83</v>
      </c>
      <c r="AV244" s="13" t="s">
        <v>81</v>
      </c>
      <c r="AW244" s="13" t="s">
        <v>36</v>
      </c>
      <c r="AX244" s="13" t="s">
        <v>74</v>
      </c>
      <c r="AY244" s="221" t="s">
        <v>152</v>
      </c>
    </row>
    <row r="245" spans="1:65" s="14" customFormat="1">
      <c r="B245" s="222"/>
      <c r="C245" s="223"/>
      <c r="D245" s="213" t="s">
        <v>161</v>
      </c>
      <c r="E245" s="224" t="s">
        <v>21</v>
      </c>
      <c r="F245" s="225" t="s">
        <v>2942</v>
      </c>
      <c r="G245" s="223"/>
      <c r="H245" s="226">
        <v>50</v>
      </c>
      <c r="I245" s="227"/>
      <c r="J245" s="223"/>
      <c r="K245" s="223"/>
      <c r="L245" s="228"/>
      <c r="M245" s="229"/>
      <c r="N245" s="230"/>
      <c r="O245" s="230"/>
      <c r="P245" s="230"/>
      <c r="Q245" s="230"/>
      <c r="R245" s="230"/>
      <c r="S245" s="230"/>
      <c r="T245" s="231"/>
      <c r="AT245" s="232" t="s">
        <v>161</v>
      </c>
      <c r="AU245" s="232" t="s">
        <v>83</v>
      </c>
      <c r="AV245" s="14" t="s">
        <v>83</v>
      </c>
      <c r="AW245" s="14" t="s">
        <v>36</v>
      </c>
      <c r="AX245" s="14" t="s">
        <v>74</v>
      </c>
      <c r="AY245" s="232" t="s">
        <v>152</v>
      </c>
    </row>
    <row r="246" spans="1:65" s="14" customFormat="1">
      <c r="B246" s="222"/>
      <c r="C246" s="223"/>
      <c r="D246" s="213" t="s">
        <v>161</v>
      </c>
      <c r="E246" s="224" t="s">
        <v>21</v>
      </c>
      <c r="F246" s="225" t="s">
        <v>2953</v>
      </c>
      <c r="G246" s="223"/>
      <c r="H246" s="226">
        <v>40</v>
      </c>
      <c r="I246" s="227"/>
      <c r="J246" s="223"/>
      <c r="K246" s="223"/>
      <c r="L246" s="228"/>
      <c r="M246" s="229"/>
      <c r="N246" s="230"/>
      <c r="O246" s="230"/>
      <c r="P246" s="230"/>
      <c r="Q246" s="230"/>
      <c r="R246" s="230"/>
      <c r="S246" s="230"/>
      <c r="T246" s="231"/>
      <c r="AT246" s="232" t="s">
        <v>161</v>
      </c>
      <c r="AU246" s="232" t="s">
        <v>83</v>
      </c>
      <c r="AV246" s="14" t="s">
        <v>83</v>
      </c>
      <c r="AW246" s="14" t="s">
        <v>36</v>
      </c>
      <c r="AX246" s="14" t="s">
        <v>74</v>
      </c>
      <c r="AY246" s="232" t="s">
        <v>152</v>
      </c>
    </row>
    <row r="247" spans="1:65" s="14" customFormat="1">
      <c r="B247" s="222"/>
      <c r="C247" s="223"/>
      <c r="D247" s="213" t="s">
        <v>161</v>
      </c>
      <c r="E247" s="224" t="s">
        <v>21</v>
      </c>
      <c r="F247" s="225" t="s">
        <v>2949</v>
      </c>
      <c r="G247" s="223"/>
      <c r="H247" s="226">
        <v>35.404000000000003</v>
      </c>
      <c r="I247" s="227"/>
      <c r="J247" s="223"/>
      <c r="K247" s="223"/>
      <c r="L247" s="228"/>
      <c r="M247" s="229"/>
      <c r="N247" s="230"/>
      <c r="O247" s="230"/>
      <c r="P247" s="230"/>
      <c r="Q247" s="230"/>
      <c r="R247" s="230"/>
      <c r="S247" s="230"/>
      <c r="T247" s="231"/>
      <c r="AT247" s="232" t="s">
        <v>161</v>
      </c>
      <c r="AU247" s="232" t="s">
        <v>83</v>
      </c>
      <c r="AV247" s="14" t="s">
        <v>83</v>
      </c>
      <c r="AW247" s="14" t="s">
        <v>36</v>
      </c>
      <c r="AX247" s="14" t="s">
        <v>74</v>
      </c>
      <c r="AY247" s="232" t="s">
        <v>152</v>
      </c>
    </row>
    <row r="248" spans="1:65" s="15" customFormat="1">
      <c r="B248" s="233"/>
      <c r="C248" s="234"/>
      <c r="D248" s="213" t="s">
        <v>161</v>
      </c>
      <c r="E248" s="235" t="s">
        <v>21</v>
      </c>
      <c r="F248" s="236" t="s">
        <v>184</v>
      </c>
      <c r="G248" s="234"/>
      <c r="H248" s="237">
        <v>125.404</v>
      </c>
      <c r="I248" s="238"/>
      <c r="J248" s="234"/>
      <c r="K248" s="234"/>
      <c r="L248" s="239"/>
      <c r="M248" s="240"/>
      <c r="N248" s="241"/>
      <c r="O248" s="241"/>
      <c r="P248" s="241"/>
      <c r="Q248" s="241"/>
      <c r="R248" s="241"/>
      <c r="S248" s="241"/>
      <c r="T248" s="242"/>
      <c r="AT248" s="243" t="s">
        <v>161</v>
      </c>
      <c r="AU248" s="243" t="s">
        <v>83</v>
      </c>
      <c r="AV248" s="15" t="s">
        <v>159</v>
      </c>
      <c r="AW248" s="15" t="s">
        <v>36</v>
      </c>
      <c r="AX248" s="15" t="s">
        <v>81</v>
      </c>
      <c r="AY248" s="243" t="s">
        <v>152</v>
      </c>
    </row>
    <row r="249" spans="1:65" s="2" customFormat="1" ht="24" customHeight="1">
      <c r="A249" s="37"/>
      <c r="B249" s="38"/>
      <c r="C249" s="198" t="s">
        <v>515</v>
      </c>
      <c r="D249" s="198" t="s">
        <v>154</v>
      </c>
      <c r="E249" s="199" t="s">
        <v>2954</v>
      </c>
      <c r="F249" s="200" t="s">
        <v>2955</v>
      </c>
      <c r="G249" s="201" t="s">
        <v>219</v>
      </c>
      <c r="H249" s="202">
        <v>3.8719999999999999</v>
      </c>
      <c r="I249" s="203"/>
      <c r="J249" s="204">
        <f>ROUND(I249*H249,2)</f>
        <v>0</v>
      </c>
      <c r="K249" s="200" t="s">
        <v>158</v>
      </c>
      <c r="L249" s="42"/>
      <c r="M249" s="205" t="s">
        <v>21</v>
      </c>
      <c r="N249" s="206" t="s">
        <v>45</v>
      </c>
      <c r="O249" s="68"/>
      <c r="P249" s="207">
        <f>O249*H249</f>
        <v>0</v>
      </c>
      <c r="Q249" s="207">
        <v>6.0000000000000002E-5</v>
      </c>
      <c r="R249" s="207">
        <f>Q249*H249</f>
        <v>2.3232E-4</v>
      </c>
      <c r="S249" s="207">
        <v>0</v>
      </c>
      <c r="T249" s="208">
        <f>S249*H249</f>
        <v>0</v>
      </c>
      <c r="U249" s="37"/>
      <c r="V249" s="37"/>
      <c r="W249" s="37"/>
      <c r="X249" s="37"/>
      <c r="Y249" s="37"/>
      <c r="Z249" s="37"/>
      <c r="AA249" s="37"/>
      <c r="AB249" s="37"/>
      <c r="AC249" s="37"/>
      <c r="AD249" s="37"/>
      <c r="AE249" s="37"/>
      <c r="AR249" s="209" t="s">
        <v>259</v>
      </c>
      <c r="AT249" s="209" t="s">
        <v>154</v>
      </c>
      <c r="AU249" s="209" t="s">
        <v>83</v>
      </c>
      <c r="AY249" s="19" t="s">
        <v>152</v>
      </c>
      <c r="BE249" s="210">
        <f>IF(N249="základní",J249,0)</f>
        <v>0</v>
      </c>
      <c r="BF249" s="210">
        <f>IF(N249="snížená",J249,0)</f>
        <v>0</v>
      </c>
      <c r="BG249" s="210">
        <f>IF(N249="zákl. přenesená",J249,0)</f>
        <v>0</v>
      </c>
      <c r="BH249" s="210">
        <f>IF(N249="sníž. přenesená",J249,0)</f>
        <v>0</v>
      </c>
      <c r="BI249" s="210">
        <f>IF(N249="nulová",J249,0)</f>
        <v>0</v>
      </c>
      <c r="BJ249" s="19" t="s">
        <v>81</v>
      </c>
      <c r="BK249" s="210">
        <f>ROUND(I249*H249,2)</f>
        <v>0</v>
      </c>
      <c r="BL249" s="19" t="s">
        <v>259</v>
      </c>
      <c r="BM249" s="209" t="s">
        <v>2956</v>
      </c>
    </row>
    <row r="250" spans="1:65" s="14" customFormat="1">
      <c r="B250" s="222"/>
      <c r="C250" s="223"/>
      <c r="D250" s="213" t="s">
        <v>161</v>
      </c>
      <c r="E250" s="224" t="s">
        <v>21</v>
      </c>
      <c r="F250" s="225" t="s">
        <v>2957</v>
      </c>
      <c r="G250" s="223"/>
      <c r="H250" s="226">
        <v>3.8719999999999999</v>
      </c>
      <c r="I250" s="227"/>
      <c r="J250" s="223"/>
      <c r="K250" s="223"/>
      <c r="L250" s="228"/>
      <c r="M250" s="229"/>
      <c r="N250" s="230"/>
      <c r="O250" s="230"/>
      <c r="P250" s="230"/>
      <c r="Q250" s="230"/>
      <c r="R250" s="230"/>
      <c r="S250" s="230"/>
      <c r="T250" s="231"/>
      <c r="AT250" s="232" t="s">
        <v>161</v>
      </c>
      <c r="AU250" s="232" t="s">
        <v>83</v>
      </c>
      <c r="AV250" s="14" t="s">
        <v>83</v>
      </c>
      <c r="AW250" s="14" t="s">
        <v>36</v>
      </c>
      <c r="AX250" s="14" t="s">
        <v>81</v>
      </c>
      <c r="AY250" s="232" t="s">
        <v>152</v>
      </c>
    </row>
    <row r="251" spans="1:65" s="2" customFormat="1" ht="24" customHeight="1">
      <c r="A251" s="37"/>
      <c r="B251" s="38"/>
      <c r="C251" s="198" t="s">
        <v>520</v>
      </c>
      <c r="D251" s="198" t="s">
        <v>154</v>
      </c>
      <c r="E251" s="199" t="s">
        <v>2473</v>
      </c>
      <c r="F251" s="200" t="s">
        <v>2474</v>
      </c>
      <c r="G251" s="201" t="s">
        <v>219</v>
      </c>
      <c r="H251" s="202">
        <v>7.1120000000000001</v>
      </c>
      <c r="I251" s="203"/>
      <c r="J251" s="204">
        <f>ROUND(I251*H251,2)</f>
        <v>0</v>
      </c>
      <c r="K251" s="200" t="s">
        <v>158</v>
      </c>
      <c r="L251" s="42"/>
      <c r="M251" s="205" t="s">
        <v>21</v>
      </c>
      <c r="N251" s="206" t="s">
        <v>45</v>
      </c>
      <c r="O251" s="68"/>
      <c r="P251" s="207">
        <f>O251*H251</f>
        <v>0</v>
      </c>
      <c r="Q251" s="207">
        <v>1.3999999999999999E-4</v>
      </c>
      <c r="R251" s="207">
        <f>Q251*H251</f>
        <v>9.9567999999999987E-4</v>
      </c>
      <c r="S251" s="207">
        <v>0</v>
      </c>
      <c r="T251" s="208">
        <f>S251*H251</f>
        <v>0</v>
      </c>
      <c r="U251" s="37"/>
      <c r="V251" s="37"/>
      <c r="W251" s="37"/>
      <c r="X251" s="37"/>
      <c r="Y251" s="37"/>
      <c r="Z251" s="37"/>
      <c r="AA251" s="37"/>
      <c r="AB251" s="37"/>
      <c r="AC251" s="37"/>
      <c r="AD251" s="37"/>
      <c r="AE251" s="37"/>
      <c r="AR251" s="209" t="s">
        <v>259</v>
      </c>
      <c r="AT251" s="209" t="s">
        <v>154</v>
      </c>
      <c r="AU251" s="209" t="s">
        <v>83</v>
      </c>
      <c r="AY251" s="19" t="s">
        <v>152</v>
      </c>
      <c r="BE251" s="210">
        <f>IF(N251="základní",J251,0)</f>
        <v>0</v>
      </c>
      <c r="BF251" s="210">
        <f>IF(N251="snížená",J251,0)</f>
        <v>0</v>
      </c>
      <c r="BG251" s="210">
        <f>IF(N251="zákl. přenesená",J251,0)</f>
        <v>0</v>
      </c>
      <c r="BH251" s="210">
        <f>IF(N251="sníž. přenesená",J251,0)</f>
        <v>0</v>
      </c>
      <c r="BI251" s="210">
        <f>IF(N251="nulová",J251,0)</f>
        <v>0</v>
      </c>
      <c r="BJ251" s="19" t="s">
        <v>81</v>
      </c>
      <c r="BK251" s="210">
        <f>ROUND(I251*H251,2)</f>
        <v>0</v>
      </c>
      <c r="BL251" s="19" t="s">
        <v>259</v>
      </c>
      <c r="BM251" s="209" t="s">
        <v>2958</v>
      </c>
    </row>
    <row r="252" spans="1:65" s="13" customFormat="1">
      <c r="B252" s="211"/>
      <c r="C252" s="212"/>
      <c r="D252" s="213" t="s">
        <v>161</v>
      </c>
      <c r="E252" s="214" t="s">
        <v>21</v>
      </c>
      <c r="F252" s="215" t="s">
        <v>335</v>
      </c>
      <c r="G252" s="212"/>
      <c r="H252" s="214" t="s">
        <v>21</v>
      </c>
      <c r="I252" s="216"/>
      <c r="J252" s="212"/>
      <c r="K252" s="212"/>
      <c r="L252" s="217"/>
      <c r="M252" s="218"/>
      <c r="N252" s="219"/>
      <c r="O252" s="219"/>
      <c r="P252" s="219"/>
      <c r="Q252" s="219"/>
      <c r="R252" s="219"/>
      <c r="S252" s="219"/>
      <c r="T252" s="220"/>
      <c r="AT252" s="221" t="s">
        <v>161</v>
      </c>
      <c r="AU252" s="221" t="s">
        <v>83</v>
      </c>
      <c r="AV252" s="13" t="s">
        <v>81</v>
      </c>
      <c r="AW252" s="13" t="s">
        <v>36</v>
      </c>
      <c r="AX252" s="13" t="s">
        <v>74</v>
      </c>
      <c r="AY252" s="221" t="s">
        <v>152</v>
      </c>
    </row>
    <row r="253" spans="1:65" s="14" customFormat="1">
      <c r="B253" s="222"/>
      <c r="C253" s="223"/>
      <c r="D253" s="213" t="s">
        <v>161</v>
      </c>
      <c r="E253" s="224" t="s">
        <v>21</v>
      </c>
      <c r="F253" s="225" t="s">
        <v>2959</v>
      </c>
      <c r="G253" s="223"/>
      <c r="H253" s="226">
        <v>0.54</v>
      </c>
      <c r="I253" s="227"/>
      <c r="J253" s="223"/>
      <c r="K253" s="223"/>
      <c r="L253" s="228"/>
      <c r="M253" s="229"/>
      <c r="N253" s="230"/>
      <c r="O253" s="230"/>
      <c r="P253" s="230"/>
      <c r="Q253" s="230"/>
      <c r="R253" s="230"/>
      <c r="S253" s="230"/>
      <c r="T253" s="231"/>
      <c r="AT253" s="232" t="s">
        <v>161</v>
      </c>
      <c r="AU253" s="232" t="s">
        <v>83</v>
      </c>
      <c r="AV253" s="14" t="s">
        <v>83</v>
      </c>
      <c r="AW253" s="14" t="s">
        <v>36</v>
      </c>
      <c r="AX253" s="14" t="s">
        <v>74</v>
      </c>
      <c r="AY253" s="232" t="s">
        <v>152</v>
      </c>
    </row>
    <row r="254" spans="1:65" s="14" customFormat="1">
      <c r="B254" s="222"/>
      <c r="C254" s="223"/>
      <c r="D254" s="213" t="s">
        <v>161</v>
      </c>
      <c r="E254" s="224" t="s">
        <v>21</v>
      </c>
      <c r="F254" s="225" t="s">
        <v>2960</v>
      </c>
      <c r="G254" s="223"/>
      <c r="H254" s="226">
        <v>2.7</v>
      </c>
      <c r="I254" s="227"/>
      <c r="J254" s="223"/>
      <c r="K254" s="223"/>
      <c r="L254" s="228"/>
      <c r="M254" s="229"/>
      <c r="N254" s="230"/>
      <c r="O254" s="230"/>
      <c r="P254" s="230"/>
      <c r="Q254" s="230"/>
      <c r="R254" s="230"/>
      <c r="S254" s="230"/>
      <c r="T254" s="231"/>
      <c r="AT254" s="232" t="s">
        <v>161</v>
      </c>
      <c r="AU254" s="232" t="s">
        <v>83</v>
      </c>
      <c r="AV254" s="14" t="s">
        <v>83</v>
      </c>
      <c r="AW254" s="14" t="s">
        <v>36</v>
      </c>
      <c r="AX254" s="14" t="s">
        <v>74</v>
      </c>
      <c r="AY254" s="232" t="s">
        <v>152</v>
      </c>
    </row>
    <row r="255" spans="1:65" s="14" customFormat="1">
      <c r="B255" s="222"/>
      <c r="C255" s="223"/>
      <c r="D255" s="213" t="s">
        <v>161</v>
      </c>
      <c r="E255" s="224" t="s">
        <v>21</v>
      </c>
      <c r="F255" s="225" t="s">
        <v>2957</v>
      </c>
      <c r="G255" s="223"/>
      <c r="H255" s="226">
        <v>3.8719999999999999</v>
      </c>
      <c r="I255" s="227"/>
      <c r="J255" s="223"/>
      <c r="K255" s="223"/>
      <c r="L255" s="228"/>
      <c r="M255" s="229"/>
      <c r="N255" s="230"/>
      <c r="O255" s="230"/>
      <c r="P255" s="230"/>
      <c r="Q255" s="230"/>
      <c r="R255" s="230"/>
      <c r="S255" s="230"/>
      <c r="T255" s="231"/>
      <c r="AT255" s="232" t="s">
        <v>161</v>
      </c>
      <c r="AU255" s="232" t="s">
        <v>83</v>
      </c>
      <c r="AV255" s="14" t="s">
        <v>83</v>
      </c>
      <c r="AW255" s="14" t="s">
        <v>36</v>
      </c>
      <c r="AX255" s="14" t="s">
        <v>74</v>
      </c>
      <c r="AY255" s="232" t="s">
        <v>152</v>
      </c>
    </row>
    <row r="256" spans="1:65" s="15" customFormat="1">
      <c r="B256" s="233"/>
      <c r="C256" s="234"/>
      <c r="D256" s="213" t="s">
        <v>161</v>
      </c>
      <c r="E256" s="235" t="s">
        <v>21</v>
      </c>
      <c r="F256" s="236" t="s">
        <v>184</v>
      </c>
      <c r="G256" s="234"/>
      <c r="H256" s="237">
        <v>7.1120000000000001</v>
      </c>
      <c r="I256" s="238"/>
      <c r="J256" s="234"/>
      <c r="K256" s="234"/>
      <c r="L256" s="239"/>
      <c r="M256" s="240"/>
      <c r="N256" s="241"/>
      <c r="O256" s="241"/>
      <c r="P256" s="241"/>
      <c r="Q256" s="241"/>
      <c r="R256" s="241"/>
      <c r="S256" s="241"/>
      <c r="T256" s="242"/>
      <c r="AT256" s="243" t="s">
        <v>161</v>
      </c>
      <c r="AU256" s="243" t="s">
        <v>83</v>
      </c>
      <c r="AV256" s="15" t="s">
        <v>159</v>
      </c>
      <c r="AW256" s="15" t="s">
        <v>36</v>
      </c>
      <c r="AX256" s="15" t="s">
        <v>81</v>
      </c>
      <c r="AY256" s="243" t="s">
        <v>152</v>
      </c>
    </row>
    <row r="257" spans="1:65" s="2" customFormat="1" ht="24" customHeight="1">
      <c r="A257" s="37"/>
      <c r="B257" s="38"/>
      <c r="C257" s="198" t="s">
        <v>524</v>
      </c>
      <c r="D257" s="198" t="s">
        <v>154</v>
      </c>
      <c r="E257" s="199" t="s">
        <v>2483</v>
      </c>
      <c r="F257" s="200" t="s">
        <v>2484</v>
      </c>
      <c r="G257" s="201" t="s">
        <v>219</v>
      </c>
      <c r="H257" s="202">
        <v>7.1120000000000001</v>
      </c>
      <c r="I257" s="203"/>
      <c r="J257" s="204">
        <f>ROUND(I257*H257,2)</f>
        <v>0</v>
      </c>
      <c r="K257" s="200" t="s">
        <v>158</v>
      </c>
      <c r="L257" s="42"/>
      <c r="M257" s="205" t="s">
        <v>21</v>
      </c>
      <c r="N257" s="206" t="s">
        <v>45</v>
      </c>
      <c r="O257" s="68"/>
      <c r="P257" s="207">
        <f>O257*H257</f>
        <v>0</v>
      </c>
      <c r="Q257" s="207">
        <v>1.2E-4</v>
      </c>
      <c r="R257" s="207">
        <f>Q257*H257</f>
        <v>8.5344000000000001E-4</v>
      </c>
      <c r="S257" s="207">
        <v>0</v>
      </c>
      <c r="T257" s="208">
        <f>S257*H257</f>
        <v>0</v>
      </c>
      <c r="U257" s="37"/>
      <c r="V257" s="37"/>
      <c r="W257" s="37"/>
      <c r="X257" s="37"/>
      <c r="Y257" s="37"/>
      <c r="Z257" s="37"/>
      <c r="AA257" s="37"/>
      <c r="AB257" s="37"/>
      <c r="AC257" s="37"/>
      <c r="AD257" s="37"/>
      <c r="AE257" s="37"/>
      <c r="AR257" s="209" t="s">
        <v>259</v>
      </c>
      <c r="AT257" s="209" t="s">
        <v>154</v>
      </c>
      <c r="AU257" s="209" t="s">
        <v>83</v>
      </c>
      <c r="AY257" s="19" t="s">
        <v>152</v>
      </c>
      <c r="BE257" s="210">
        <f>IF(N257="základní",J257,0)</f>
        <v>0</v>
      </c>
      <c r="BF257" s="210">
        <f>IF(N257="snížená",J257,0)</f>
        <v>0</v>
      </c>
      <c r="BG257" s="210">
        <f>IF(N257="zákl. přenesená",J257,0)</f>
        <v>0</v>
      </c>
      <c r="BH257" s="210">
        <f>IF(N257="sníž. přenesená",J257,0)</f>
        <v>0</v>
      </c>
      <c r="BI257" s="210">
        <f>IF(N257="nulová",J257,0)</f>
        <v>0</v>
      </c>
      <c r="BJ257" s="19" t="s">
        <v>81</v>
      </c>
      <c r="BK257" s="210">
        <f>ROUND(I257*H257,2)</f>
        <v>0</v>
      </c>
      <c r="BL257" s="19" t="s">
        <v>259</v>
      </c>
      <c r="BM257" s="209" t="s">
        <v>2961</v>
      </c>
    </row>
    <row r="258" spans="1:65" s="13" customFormat="1">
      <c r="B258" s="211"/>
      <c r="C258" s="212"/>
      <c r="D258" s="213" t="s">
        <v>161</v>
      </c>
      <c r="E258" s="214" t="s">
        <v>21</v>
      </c>
      <c r="F258" s="215" t="s">
        <v>335</v>
      </c>
      <c r="G258" s="212"/>
      <c r="H258" s="214" t="s">
        <v>21</v>
      </c>
      <c r="I258" s="216"/>
      <c r="J258" s="212"/>
      <c r="K258" s="212"/>
      <c r="L258" s="217"/>
      <c r="M258" s="218"/>
      <c r="N258" s="219"/>
      <c r="O258" s="219"/>
      <c r="P258" s="219"/>
      <c r="Q258" s="219"/>
      <c r="R258" s="219"/>
      <c r="S258" s="219"/>
      <c r="T258" s="220"/>
      <c r="AT258" s="221" t="s">
        <v>161</v>
      </c>
      <c r="AU258" s="221" t="s">
        <v>83</v>
      </c>
      <c r="AV258" s="13" t="s">
        <v>81</v>
      </c>
      <c r="AW258" s="13" t="s">
        <v>36</v>
      </c>
      <c r="AX258" s="13" t="s">
        <v>74</v>
      </c>
      <c r="AY258" s="221" t="s">
        <v>152</v>
      </c>
    </row>
    <row r="259" spans="1:65" s="14" customFormat="1">
      <c r="B259" s="222"/>
      <c r="C259" s="223"/>
      <c r="D259" s="213" t="s">
        <v>161</v>
      </c>
      <c r="E259" s="224" t="s">
        <v>21</v>
      </c>
      <c r="F259" s="225" t="s">
        <v>2959</v>
      </c>
      <c r="G259" s="223"/>
      <c r="H259" s="226">
        <v>0.54</v>
      </c>
      <c r="I259" s="227"/>
      <c r="J259" s="223"/>
      <c r="K259" s="223"/>
      <c r="L259" s="228"/>
      <c r="M259" s="229"/>
      <c r="N259" s="230"/>
      <c r="O259" s="230"/>
      <c r="P259" s="230"/>
      <c r="Q259" s="230"/>
      <c r="R259" s="230"/>
      <c r="S259" s="230"/>
      <c r="T259" s="231"/>
      <c r="AT259" s="232" t="s">
        <v>161</v>
      </c>
      <c r="AU259" s="232" t="s">
        <v>83</v>
      </c>
      <c r="AV259" s="14" t="s">
        <v>83</v>
      </c>
      <c r="AW259" s="14" t="s">
        <v>36</v>
      </c>
      <c r="AX259" s="14" t="s">
        <v>74</v>
      </c>
      <c r="AY259" s="232" t="s">
        <v>152</v>
      </c>
    </row>
    <row r="260" spans="1:65" s="14" customFormat="1">
      <c r="B260" s="222"/>
      <c r="C260" s="223"/>
      <c r="D260" s="213" t="s">
        <v>161</v>
      </c>
      <c r="E260" s="224" t="s">
        <v>21</v>
      </c>
      <c r="F260" s="225" t="s">
        <v>2960</v>
      </c>
      <c r="G260" s="223"/>
      <c r="H260" s="226">
        <v>2.7</v>
      </c>
      <c r="I260" s="227"/>
      <c r="J260" s="223"/>
      <c r="K260" s="223"/>
      <c r="L260" s="228"/>
      <c r="M260" s="229"/>
      <c r="N260" s="230"/>
      <c r="O260" s="230"/>
      <c r="P260" s="230"/>
      <c r="Q260" s="230"/>
      <c r="R260" s="230"/>
      <c r="S260" s="230"/>
      <c r="T260" s="231"/>
      <c r="AT260" s="232" t="s">
        <v>161</v>
      </c>
      <c r="AU260" s="232" t="s">
        <v>83</v>
      </c>
      <c r="AV260" s="14" t="s">
        <v>83</v>
      </c>
      <c r="AW260" s="14" t="s">
        <v>36</v>
      </c>
      <c r="AX260" s="14" t="s">
        <v>74</v>
      </c>
      <c r="AY260" s="232" t="s">
        <v>152</v>
      </c>
    </row>
    <row r="261" spans="1:65" s="14" customFormat="1">
      <c r="B261" s="222"/>
      <c r="C261" s="223"/>
      <c r="D261" s="213" t="s">
        <v>161</v>
      </c>
      <c r="E261" s="224" t="s">
        <v>21</v>
      </c>
      <c r="F261" s="225" t="s">
        <v>2957</v>
      </c>
      <c r="G261" s="223"/>
      <c r="H261" s="226">
        <v>3.8719999999999999</v>
      </c>
      <c r="I261" s="227"/>
      <c r="J261" s="223"/>
      <c r="K261" s="223"/>
      <c r="L261" s="228"/>
      <c r="M261" s="229"/>
      <c r="N261" s="230"/>
      <c r="O261" s="230"/>
      <c r="P261" s="230"/>
      <c r="Q261" s="230"/>
      <c r="R261" s="230"/>
      <c r="S261" s="230"/>
      <c r="T261" s="231"/>
      <c r="AT261" s="232" t="s">
        <v>161</v>
      </c>
      <c r="AU261" s="232" t="s">
        <v>83</v>
      </c>
      <c r="AV261" s="14" t="s">
        <v>83</v>
      </c>
      <c r="AW261" s="14" t="s">
        <v>36</v>
      </c>
      <c r="AX261" s="14" t="s">
        <v>74</v>
      </c>
      <c r="AY261" s="232" t="s">
        <v>152</v>
      </c>
    </row>
    <row r="262" spans="1:65" s="15" customFormat="1">
      <c r="B262" s="233"/>
      <c r="C262" s="234"/>
      <c r="D262" s="213" t="s">
        <v>161</v>
      </c>
      <c r="E262" s="235" t="s">
        <v>21</v>
      </c>
      <c r="F262" s="236" t="s">
        <v>184</v>
      </c>
      <c r="G262" s="234"/>
      <c r="H262" s="237">
        <v>7.1120000000000001</v>
      </c>
      <c r="I262" s="238"/>
      <c r="J262" s="234"/>
      <c r="K262" s="234"/>
      <c r="L262" s="239"/>
      <c r="M262" s="240"/>
      <c r="N262" s="241"/>
      <c r="O262" s="241"/>
      <c r="P262" s="241"/>
      <c r="Q262" s="241"/>
      <c r="R262" s="241"/>
      <c r="S262" s="241"/>
      <c r="T262" s="242"/>
      <c r="AT262" s="243" t="s">
        <v>161</v>
      </c>
      <c r="AU262" s="243" t="s">
        <v>83</v>
      </c>
      <c r="AV262" s="15" t="s">
        <v>159</v>
      </c>
      <c r="AW262" s="15" t="s">
        <v>36</v>
      </c>
      <c r="AX262" s="15" t="s">
        <v>81</v>
      </c>
      <c r="AY262" s="243" t="s">
        <v>152</v>
      </c>
    </row>
    <row r="263" spans="1:65" s="2" customFormat="1" ht="24" customHeight="1">
      <c r="A263" s="37"/>
      <c r="B263" s="38"/>
      <c r="C263" s="198" t="s">
        <v>529</v>
      </c>
      <c r="D263" s="198" t="s">
        <v>154</v>
      </c>
      <c r="E263" s="199" t="s">
        <v>2487</v>
      </c>
      <c r="F263" s="200" t="s">
        <v>2488</v>
      </c>
      <c r="G263" s="201" t="s">
        <v>219</v>
      </c>
      <c r="H263" s="202">
        <v>7.1120000000000001</v>
      </c>
      <c r="I263" s="203"/>
      <c r="J263" s="204">
        <f>ROUND(I263*H263,2)</f>
        <v>0</v>
      </c>
      <c r="K263" s="200" t="s">
        <v>158</v>
      </c>
      <c r="L263" s="42"/>
      <c r="M263" s="205" t="s">
        <v>21</v>
      </c>
      <c r="N263" s="206" t="s">
        <v>45</v>
      </c>
      <c r="O263" s="68"/>
      <c r="P263" s="207">
        <f>O263*H263</f>
        <v>0</v>
      </c>
      <c r="Q263" s="207">
        <v>1.2E-4</v>
      </c>
      <c r="R263" s="207">
        <f>Q263*H263</f>
        <v>8.5344000000000001E-4</v>
      </c>
      <c r="S263" s="207">
        <v>0</v>
      </c>
      <c r="T263" s="208">
        <f>S263*H263</f>
        <v>0</v>
      </c>
      <c r="U263" s="37"/>
      <c r="V263" s="37"/>
      <c r="W263" s="37"/>
      <c r="X263" s="37"/>
      <c r="Y263" s="37"/>
      <c r="Z263" s="37"/>
      <c r="AA263" s="37"/>
      <c r="AB263" s="37"/>
      <c r="AC263" s="37"/>
      <c r="AD263" s="37"/>
      <c r="AE263" s="37"/>
      <c r="AR263" s="209" t="s">
        <v>259</v>
      </c>
      <c r="AT263" s="209" t="s">
        <v>154</v>
      </c>
      <c r="AU263" s="209" t="s">
        <v>83</v>
      </c>
      <c r="AY263" s="19" t="s">
        <v>152</v>
      </c>
      <c r="BE263" s="210">
        <f>IF(N263="základní",J263,0)</f>
        <v>0</v>
      </c>
      <c r="BF263" s="210">
        <f>IF(N263="snížená",J263,0)</f>
        <v>0</v>
      </c>
      <c r="BG263" s="210">
        <f>IF(N263="zákl. přenesená",J263,0)</f>
        <v>0</v>
      </c>
      <c r="BH263" s="210">
        <f>IF(N263="sníž. přenesená",J263,0)</f>
        <v>0</v>
      </c>
      <c r="BI263" s="210">
        <f>IF(N263="nulová",J263,0)</f>
        <v>0</v>
      </c>
      <c r="BJ263" s="19" t="s">
        <v>81</v>
      </c>
      <c r="BK263" s="210">
        <f>ROUND(I263*H263,2)</f>
        <v>0</v>
      </c>
      <c r="BL263" s="19" t="s">
        <v>259</v>
      </c>
      <c r="BM263" s="209" t="s">
        <v>2962</v>
      </c>
    </row>
    <row r="264" spans="1:65" s="13" customFormat="1">
      <c r="B264" s="211"/>
      <c r="C264" s="212"/>
      <c r="D264" s="213" t="s">
        <v>161</v>
      </c>
      <c r="E264" s="214" t="s">
        <v>21</v>
      </c>
      <c r="F264" s="215" t="s">
        <v>335</v>
      </c>
      <c r="G264" s="212"/>
      <c r="H264" s="214" t="s">
        <v>21</v>
      </c>
      <c r="I264" s="216"/>
      <c r="J264" s="212"/>
      <c r="K264" s="212"/>
      <c r="L264" s="217"/>
      <c r="M264" s="218"/>
      <c r="N264" s="219"/>
      <c r="O264" s="219"/>
      <c r="P264" s="219"/>
      <c r="Q264" s="219"/>
      <c r="R264" s="219"/>
      <c r="S264" s="219"/>
      <c r="T264" s="220"/>
      <c r="AT264" s="221" t="s">
        <v>161</v>
      </c>
      <c r="AU264" s="221" t="s">
        <v>83</v>
      </c>
      <c r="AV264" s="13" t="s">
        <v>81</v>
      </c>
      <c r="AW264" s="13" t="s">
        <v>36</v>
      </c>
      <c r="AX264" s="13" t="s">
        <v>74</v>
      </c>
      <c r="AY264" s="221" t="s">
        <v>152</v>
      </c>
    </row>
    <row r="265" spans="1:65" s="14" customFormat="1">
      <c r="B265" s="222"/>
      <c r="C265" s="223"/>
      <c r="D265" s="213" t="s">
        <v>161</v>
      </c>
      <c r="E265" s="224" t="s">
        <v>21</v>
      </c>
      <c r="F265" s="225" t="s">
        <v>2959</v>
      </c>
      <c r="G265" s="223"/>
      <c r="H265" s="226">
        <v>0.54</v>
      </c>
      <c r="I265" s="227"/>
      <c r="J265" s="223"/>
      <c r="K265" s="223"/>
      <c r="L265" s="228"/>
      <c r="M265" s="229"/>
      <c r="N265" s="230"/>
      <c r="O265" s="230"/>
      <c r="P265" s="230"/>
      <c r="Q265" s="230"/>
      <c r="R265" s="230"/>
      <c r="S265" s="230"/>
      <c r="T265" s="231"/>
      <c r="AT265" s="232" t="s">
        <v>161</v>
      </c>
      <c r="AU265" s="232" t="s">
        <v>83</v>
      </c>
      <c r="AV265" s="14" t="s">
        <v>83</v>
      </c>
      <c r="AW265" s="14" t="s">
        <v>36</v>
      </c>
      <c r="AX265" s="14" t="s">
        <v>74</v>
      </c>
      <c r="AY265" s="232" t="s">
        <v>152</v>
      </c>
    </row>
    <row r="266" spans="1:65" s="14" customFormat="1">
      <c r="B266" s="222"/>
      <c r="C266" s="223"/>
      <c r="D266" s="213" t="s">
        <v>161</v>
      </c>
      <c r="E266" s="224" t="s">
        <v>21</v>
      </c>
      <c r="F266" s="225" t="s">
        <v>2960</v>
      </c>
      <c r="G266" s="223"/>
      <c r="H266" s="226">
        <v>2.7</v>
      </c>
      <c r="I266" s="227"/>
      <c r="J266" s="223"/>
      <c r="K266" s="223"/>
      <c r="L266" s="228"/>
      <c r="M266" s="229"/>
      <c r="N266" s="230"/>
      <c r="O266" s="230"/>
      <c r="P266" s="230"/>
      <c r="Q266" s="230"/>
      <c r="R266" s="230"/>
      <c r="S266" s="230"/>
      <c r="T266" s="231"/>
      <c r="AT266" s="232" t="s">
        <v>161</v>
      </c>
      <c r="AU266" s="232" t="s">
        <v>83</v>
      </c>
      <c r="AV266" s="14" t="s">
        <v>83</v>
      </c>
      <c r="AW266" s="14" t="s">
        <v>36</v>
      </c>
      <c r="AX266" s="14" t="s">
        <v>74</v>
      </c>
      <c r="AY266" s="232" t="s">
        <v>152</v>
      </c>
    </row>
    <row r="267" spans="1:65" s="14" customFormat="1">
      <c r="B267" s="222"/>
      <c r="C267" s="223"/>
      <c r="D267" s="213" t="s">
        <v>161</v>
      </c>
      <c r="E267" s="224" t="s">
        <v>21</v>
      </c>
      <c r="F267" s="225" t="s">
        <v>2957</v>
      </c>
      <c r="G267" s="223"/>
      <c r="H267" s="226">
        <v>3.8719999999999999</v>
      </c>
      <c r="I267" s="227"/>
      <c r="J267" s="223"/>
      <c r="K267" s="223"/>
      <c r="L267" s="228"/>
      <c r="M267" s="229"/>
      <c r="N267" s="230"/>
      <c r="O267" s="230"/>
      <c r="P267" s="230"/>
      <c r="Q267" s="230"/>
      <c r="R267" s="230"/>
      <c r="S267" s="230"/>
      <c r="T267" s="231"/>
      <c r="AT267" s="232" t="s">
        <v>161</v>
      </c>
      <c r="AU267" s="232" t="s">
        <v>83</v>
      </c>
      <c r="AV267" s="14" t="s">
        <v>83</v>
      </c>
      <c r="AW267" s="14" t="s">
        <v>36</v>
      </c>
      <c r="AX267" s="14" t="s">
        <v>74</v>
      </c>
      <c r="AY267" s="232" t="s">
        <v>152</v>
      </c>
    </row>
    <row r="268" spans="1:65" s="15" customFormat="1">
      <c r="B268" s="233"/>
      <c r="C268" s="234"/>
      <c r="D268" s="213" t="s">
        <v>161</v>
      </c>
      <c r="E268" s="235" t="s">
        <v>21</v>
      </c>
      <c r="F268" s="236" t="s">
        <v>184</v>
      </c>
      <c r="G268" s="234"/>
      <c r="H268" s="237">
        <v>7.1120000000000001</v>
      </c>
      <c r="I268" s="238"/>
      <c r="J268" s="234"/>
      <c r="K268" s="234"/>
      <c r="L268" s="239"/>
      <c r="M268" s="240"/>
      <c r="N268" s="241"/>
      <c r="O268" s="241"/>
      <c r="P268" s="241"/>
      <c r="Q268" s="241"/>
      <c r="R268" s="241"/>
      <c r="S268" s="241"/>
      <c r="T268" s="242"/>
      <c r="AT268" s="243" t="s">
        <v>161</v>
      </c>
      <c r="AU268" s="243" t="s">
        <v>83</v>
      </c>
      <c r="AV268" s="15" t="s">
        <v>159</v>
      </c>
      <c r="AW268" s="15" t="s">
        <v>36</v>
      </c>
      <c r="AX268" s="15" t="s">
        <v>81</v>
      </c>
      <c r="AY268" s="243" t="s">
        <v>152</v>
      </c>
    </row>
    <row r="269" spans="1:65" s="2" customFormat="1" ht="24" customHeight="1">
      <c r="A269" s="37"/>
      <c r="B269" s="38"/>
      <c r="C269" s="198" t="s">
        <v>534</v>
      </c>
      <c r="D269" s="198" t="s">
        <v>154</v>
      </c>
      <c r="E269" s="199" t="s">
        <v>2817</v>
      </c>
      <c r="F269" s="200" t="s">
        <v>2818</v>
      </c>
      <c r="G269" s="201" t="s">
        <v>271</v>
      </c>
      <c r="H269" s="202">
        <v>4</v>
      </c>
      <c r="I269" s="203"/>
      <c r="J269" s="204">
        <f>ROUND(I269*H269,2)</f>
        <v>0</v>
      </c>
      <c r="K269" s="200" t="s">
        <v>158</v>
      </c>
      <c r="L269" s="42"/>
      <c r="M269" s="205" t="s">
        <v>21</v>
      </c>
      <c r="N269" s="206" t="s">
        <v>45</v>
      </c>
      <c r="O269" s="68"/>
      <c r="P269" s="207">
        <f>O269*H269</f>
        <v>0</v>
      </c>
      <c r="Q269" s="207">
        <v>0</v>
      </c>
      <c r="R269" s="207">
        <f>Q269*H269</f>
        <v>0</v>
      </c>
      <c r="S269" s="207">
        <v>9.8200000000000006E-3</v>
      </c>
      <c r="T269" s="208">
        <f>S269*H269</f>
        <v>3.9280000000000002E-2</v>
      </c>
      <c r="U269" s="37"/>
      <c r="V269" s="37"/>
      <c r="W269" s="37"/>
      <c r="X269" s="37"/>
      <c r="Y269" s="37"/>
      <c r="Z269" s="37"/>
      <c r="AA269" s="37"/>
      <c r="AB269" s="37"/>
      <c r="AC269" s="37"/>
      <c r="AD269" s="37"/>
      <c r="AE269" s="37"/>
      <c r="AR269" s="209" t="s">
        <v>259</v>
      </c>
      <c r="AT269" s="209" t="s">
        <v>154</v>
      </c>
      <c r="AU269" s="209" t="s">
        <v>83</v>
      </c>
      <c r="AY269" s="19" t="s">
        <v>152</v>
      </c>
      <c r="BE269" s="210">
        <f>IF(N269="základní",J269,0)</f>
        <v>0</v>
      </c>
      <c r="BF269" s="210">
        <f>IF(N269="snížená",J269,0)</f>
        <v>0</v>
      </c>
      <c r="BG269" s="210">
        <f>IF(N269="zákl. přenesená",J269,0)</f>
        <v>0</v>
      </c>
      <c r="BH269" s="210">
        <f>IF(N269="sníž. přenesená",J269,0)</f>
        <v>0</v>
      </c>
      <c r="BI269" s="210">
        <f>IF(N269="nulová",J269,0)</f>
        <v>0</v>
      </c>
      <c r="BJ269" s="19" t="s">
        <v>81</v>
      </c>
      <c r="BK269" s="210">
        <f>ROUND(I269*H269,2)</f>
        <v>0</v>
      </c>
      <c r="BL269" s="19" t="s">
        <v>259</v>
      </c>
      <c r="BM269" s="209" t="s">
        <v>2963</v>
      </c>
    </row>
    <row r="270" spans="1:65" s="14" customFormat="1">
      <c r="B270" s="222"/>
      <c r="C270" s="223"/>
      <c r="D270" s="213" t="s">
        <v>161</v>
      </c>
      <c r="E270" s="224" t="s">
        <v>21</v>
      </c>
      <c r="F270" s="225" t="s">
        <v>2820</v>
      </c>
      <c r="G270" s="223"/>
      <c r="H270" s="226">
        <v>4</v>
      </c>
      <c r="I270" s="227"/>
      <c r="J270" s="223"/>
      <c r="K270" s="223"/>
      <c r="L270" s="228"/>
      <c r="M270" s="229"/>
      <c r="N270" s="230"/>
      <c r="O270" s="230"/>
      <c r="P270" s="230"/>
      <c r="Q270" s="230"/>
      <c r="R270" s="230"/>
      <c r="S270" s="230"/>
      <c r="T270" s="231"/>
      <c r="AT270" s="232" t="s">
        <v>161</v>
      </c>
      <c r="AU270" s="232" t="s">
        <v>83</v>
      </c>
      <c r="AV270" s="14" t="s">
        <v>83</v>
      </c>
      <c r="AW270" s="14" t="s">
        <v>36</v>
      </c>
      <c r="AX270" s="14" t="s">
        <v>81</v>
      </c>
      <c r="AY270" s="232" t="s">
        <v>152</v>
      </c>
    </row>
    <row r="271" spans="1:65" s="2" customFormat="1" ht="16.5" customHeight="1">
      <c r="A271" s="37"/>
      <c r="B271" s="38"/>
      <c r="C271" s="198" t="s">
        <v>540</v>
      </c>
      <c r="D271" s="198" t="s">
        <v>154</v>
      </c>
      <c r="E271" s="199" t="s">
        <v>2821</v>
      </c>
      <c r="F271" s="200" t="s">
        <v>2822</v>
      </c>
      <c r="G271" s="201" t="s">
        <v>212</v>
      </c>
      <c r="H271" s="202">
        <v>1</v>
      </c>
      <c r="I271" s="203"/>
      <c r="J271" s="204">
        <f>ROUND(I271*H271,2)</f>
        <v>0</v>
      </c>
      <c r="K271" s="200" t="s">
        <v>158</v>
      </c>
      <c r="L271" s="42"/>
      <c r="M271" s="205" t="s">
        <v>21</v>
      </c>
      <c r="N271" s="206" t="s">
        <v>45</v>
      </c>
      <c r="O271" s="68"/>
      <c r="P271" s="207">
        <f>O271*H271</f>
        <v>0</v>
      </c>
      <c r="Q271" s="207">
        <v>0</v>
      </c>
      <c r="R271" s="207">
        <f>Q271*H271</f>
        <v>0</v>
      </c>
      <c r="S271" s="207">
        <v>2.5170000000000001E-2</v>
      </c>
      <c r="T271" s="208">
        <f>S271*H271</f>
        <v>2.5170000000000001E-2</v>
      </c>
      <c r="U271" s="37"/>
      <c r="V271" s="37"/>
      <c r="W271" s="37"/>
      <c r="X271" s="37"/>
      <c r="Y271" s="37"/>
      <c r="Z271" s="37"/>
      <c r="AA271" s="37"/>
      <c r="AB271" s="37"/>
      <c r="AC271" s="37"/>
      <c r="AD271" s="37"/>
      <c r="AE271" s="37"/>
      <c r="AR271" s="209" t="s">
        <v>259</v>
      </c>
      <c r="AT271" s="209" t="s">
        <v>154</v>
      </c>
      <c r="AU271" s="209" t="s">
        <v>83</v>
      </c>
      <c r="AY271" s="19" t="s">
        <v>152</v>
      </c>
      <c r="BE271" s="210">
        <f>IF(N271="základní",J271,0)</f>
        <v>0</v>
      </c>
      <c r="BF271" s="210">
        <f>IF(N271="snížená",J271,0)</f>
        <v>0</v>
      </c>
      <c r="BG271" s="210">
        <f>IF(N271="zákl. přenesená",J271,0)</f>
        <v>0</v>
      </c>
      <c r="BH271" s="210">
        <f>IF(N271="sníž. přenesená",J271,0)</f>
        <v>0</v>
      </c>
      <c r="BI271" s="210">
        <f>IF(N271="nulová",J271,0)</f>
        <v>0</v>
      </c>
      <c r="BJ271" s="19" t="s">
        <v>81</v>
      </c>
      <c r="BK271" s="210">
        <f>ROUND(I271*H271,2)</f>
        <v>0</v>
      </c>
      <c r="BL271" s="19" t="s">
        <v>259</v>
      </c>
      <c r="BM271" s="209" t="s">
        <v>2964</v>
      </c>
    </row>
    <row r="272" spans="1:65" s="14" customFormat="1">
      <c r="B272" s="222"/>
      <c r="C272" s="223"/>
      <c r="D272" s="213" t="s">
        <v>161</v>
      </c>
      <c r="E272" s="224" t="s">
        <v>21</v>
      </c>
      <c r="F272" s="225" t="s">
        <v>2824</v>
      </c>
      <c r="G272" s="223"/>
      <c r="H272" s="226">
        <v>1</v>
      </c>
      <c r="I272" s="227"/>
      <c r="J272" s="223"/>
      <c r="K272" s="223"/>
      <c r="L272" s="228"/>
      <c r="M272" s="229"/>
      <c r="N272" s="230"/>
      <c r="O272" s="230"/>
      <c r="P272" s="230"/>
      <c r="Q272" s="230"/>
      <c r="R272" s="230"/>
      <c r="S272" s="230"/>
      <c r="T272" s="231"/>
      <c r="AT272" s="232" t="s">
        <v>161</v>
      </c>
      <c r="AU272" s="232" t="s">
        <v>83</v>
      </c>
      <c r="AV272" s="14" t="s">
        <v>83</v>
      </c>
      <c r="AW272" s="14" t="s">
        <v>36</v>
      </c>
      <c r="AX272" s="14" t="s">
        <v>81</v>
      </c>
      <c r="AY272" s="232" t="s">
        <v>152</v>
      </c>
    </row>
    <row r="273" spans="1:65" s="12" customFormat="1" ht="22.9" customHeight="1">
      <c r="B273" s="182"/>
      <c r="C273" s="183"/>
      <c r="D273" s="184" t="s">
        <v>73</v>
      </c>
      <c r="E273" s="196" t="s">
        <v>1404</v>
      </c>
      <c r="F273" s="196" t="s">
        <v>1405</v>
      </c>
      <c r="G273" s="183"/>
      <c r="H273" s="183"/>
      <c r="I273" s="186"/>
      <c r="J273" s="197">
        <f>BK273</f>
        <v>0</v>
      </c>
      <c r="K273" s="183"/>
      <c r="L273" s="188"/>
      <c r="M273" s="189"/>
      <c r="N273" s="190"/>
      <c r="O273" s="190"/>
      <c r="P273" s="191">
        <f>SUM(P274:P301)</f>
        <v>0</v>
      </c>
      <c r="Q273" s="190"/>
      <c r="R273" s="191">
        <f>SUM(R274:R301)</f>
        <v>0.87424097000000001</v>
      </c>
      <c r="S273" s="190"/>
      <c r="T273" s="192">
        <f>SUM(T274:T301)</f>
        <v>0.61279792</v>
      </c>
      <c r="AR273" s="193" t="s">
        <v>83</v>
      </c>
      <c r="AT273" s="194" t="s">
        <v>73</v>
      </c>
      <c r="AU273" s="194" t="s">
        <v>81</v>
      </c>
      <c r="AY273" s="193" t="s">
        <v>152</v>
      </c>
      <c r="BK273" s="195">
        <f>SUM(BK274:BK301)</f>
        <v>0</v>
      </c>
    </row>
    <row r="274" spans="1:65" s="2" customFormat="1" ht="36" customHeight="1">
      <c r="A274" s="37"/>
      <c r="B274" s="38"/>
      <c r="C274" s="198" t="s">
        <v>538</v>
      </c>
      <c r="D274" s="198" t="s">
        <v>154</v>
      </c>
      <c r="E274" s="199" t="s">
        <v>1407</v>
      </c>
      <c r="F274" s="200" t="s">
        <v>1408</v>
      </c>
      <c r="G274" s="201" t="s">
        <v>157</v>
      </c>
      <c r="H274" s="202">
        <v>1.458</v>
      </c>
      <c r="I274" s="203"/>
      <c r="J274" s="204">
        <f>ROUND(I274*H274,2)</f>
        <v>0</v>
      </c>
      <c r="K274" s="200" t="s">
        <v>158</v>
      </c>
      <c r="L274" s="42"/>
      <c r="M274" s="205" t="s">
        <v>21</v>
      </c>
      <c r="N274" s="206" t="s">
        <v>45</v>
      </c>
      <c r="O274" s="68"/>
      <c r="P274" s="207">
        <f>O274*H274</f>
        <v>0</v>
      </c>
      <c r="Q274" s="207">
        <v>1.89E-3</v>
      </c>
      <c r="R274" s="207">
        <f>Q274*H274</f>
        <v>2.7556199999999999E-3</v>
      </c>
      <c r="S274" s="207">
        <v>0</v>
      </c>
      <c r="T274" s="208">
        <f>S274*H274</f>
        <v>0</v>
      </c>
      <c r="U274" s="37"/>
      <c r="V274" s="37"/>
      <c r="W274" s="37"/>
      <c r="X274" s="37"/>
      <c r="Y274" s="37"/>
      <c r="Z274" s="37"/>
      <c r="AA274" s="37"/>
      <c r="AB274" s="37"/>
      <c r="AC274" s="37"/>
      <c r="AD274" s="37"/>
      <c r="AE274" s="37"/>
      <c r="AR274" s="209" t="s">
        <v>259</v>
      </c>
      <c r="AT274" s="209" t="s">
        <v>154</v>
      </c>
      <c r="AU274" s="209" t="s">
        <v>83</v>
      </c>
      <c r="AY274" s="19" t="s">
        <v>152</v>
      </c>
      <c r="BE274" s="210">
        <f>IF(N274="základní",J274,0)</f>
        <v>0</v>
      </c>
      <c r="BF274" s="210">
        <f>IF(N274="snížená",J274,0)</f>
        <v>0</v>
      </c>
      <c r="BG274" s="210">
        <f>IF(N274="zákl. přenesená",J274,0)</f>
        <v>0</v>
      </c>
      <c r="BH274" s="210">
        <f>IF(N274="sníž. přenesená",J274,0)</f>
        <v>0</v>
      </c>
      <c r="BI274" s="210">
        <f>IF(N274="nulová",J274,0)</f>
        <v>0</v>
      </c>
      <c r="BJ274" s="19" t="s">
        <v>81</v>
      </c>
      <c r="BK274" s="210">
        <f>ROUND(I274*H274,2)</f>
        <v>0</v>
      </c>
      <c r="BL274" s="19" t="s">
        <v>259</v>
      </c>
      <c r="BM274" s="209" t="s">
        <v>2965</v>
      </c>
    </row>
    <row r="275" spans="1:65" s="14" customFormat="1">
      <c r="B275" s="222"/>
      <c r="C275" s="223"/>
      <c r="D275" s="213" t="s">
        <v>161</v>
      </c>
      <c r="E275" s="224" t="s">
        <v>21</v>
      </c>
      <c r="F275" s="225" t="s">
        <v>2966</v>
      </c>
      <c r="G275" s="223"/>
      <c r="H275" s="226">
        <v>1.458</v>
      </c>
      <c r="I275" s="227"/>
      <c r="J275" s="223"/>
      <c r="K275" s="223"/>
      <c r="L275" s="228"/>
      <c r="M275" s="229"/>
      <c r="N275" s="230"/>
      <c r="O275" s="230"/>
      <c r="P275" s="230"/>
      <c r="Q275" s="230"/>
      <c r="R275" s="230"/>
      <c r="S275" s="230"/>
      <c r="T275" s="231"/>
      <c r="AT275" s="232" t="s">
        <v>161</v>
      </c>
      <c r="AU275" s="232" t="s">
        <v>83</v>
      </c>
      <c r="AV275" s="14" t="s">
        <v>83</v>
      </c>
      <c r="AW275" s="14" t="s">
        <v>36</v>
      </c>
      <c r="AX275" s="14" t="s">
        <v>81</v>
      </c>
      <c r="AY275" s="232" t="s">
        <v>152</v>
      </c>
    </row>
    <row r="276" spans="1:65" s="2" customFormat="1" ht="36" customHeight="1">
      <c r="A276" s="37"/>
      <c r="B276" s="38"/>
      <c r="C276" s="198" t="s">
        <v>552</v>
      </c>
      <c r="D276" s="198" t="s">
        <v>154</v>
      </c>
      <c r="E276" s="199" t="s">
        <v>2967</v>
      </c>
      <c r="F276" s="200" t="s">
        <v>2968</v>
      </c>
      <c r="G276" s="201" t="s">
        <v>271</v>
      </c>
      <c r="H276" s="202">
        <v>7.7060000000000004</v>
      </c>
      <c r="I276" s="203"/>
      <c r="J276" s="204">
        <f>ROUND(I276*H276,2)</f>
        <v>0</v>
      </c>
      <c r="K276" s="200" t="s">
        <v>158</v>
      </c>
      <c r="L276" s="42"/>
      <c r="M276" s="205" t="s">
        <v>21</v>
      </c>
      <c r="N276" s="206" t="s">
        <v>45</v>
      </c>
      <c r="O276" s="68"/>
      <c r="P276" s="207">
        <f>O276*H276</f>
        <v>0</v>
      </c>
      <c r="Q276" s="207">
        <v>0</v>
      </c>
      <c r="R276" s="207">
        <f>Q276*H276</f>
        <v>0</v>
      </c>
      <c r="S276" s="207">
        <v>1.2319999999999999E-2</v>
      </c>
      <c r="T276" s="208">
        <f>S276*H276</f>
        <v>9.4937919999999995E-2</v>
      </c>
      <c r="U276" s="37"/>
      <c r="V276" s="37"/>
      <c r="W276" s="37"/>
      <c r="X276" s="37"/>
      <c r="Y276" s="37"/>
      <c r="Z276" s="37"/>
      <c r="AA276" s="37"/>
      <c r="AB276" s="37"/>
      <c r="AC276" s="37"/>
      <c r="AD276" s="37"/>
      <c r="AE276" s="37"/>
      <c r="AR276" s="209" t="s">
        <v>259</v>
      </c>
      <c r="AT276" s="209" t="s">
        <v>154</v>
      </c>
      <c r="AU276" s="209" t="s">
        <v>83</v>
      </c>
      <c r="AY276" s="19" t="s">
        <v>152</v>
      </c>
      <c r="BE276" s="210">
        <f>IF(N276="základní",J276,0)</f>
        <v>0</v>
      </c>
      <c r="BF276" s="210">
        <f>IF(N276="snížená",J276,0)</f>
        <v>0</v>
      </c>
      <c r="BG276" s="210">
        <f>IF(N276="zákl. přenesená",J276,0)</f>
        <v>0</v>
      </c>
      <c r="BH276" s="210">
        <f>IF(N276="sníž. přenesená",J276,0)</f>
        <v>0</v>
      </c>
      <c r="BI276" s="210">
        <f>IF(N276="nulová",J276,0)</f>
        <v>0</v>
      </c>
      <c r="BJ276" s="19" t="s">
        <v>81</v>
      </c>
      <c r="BK276" s="210">
        <f>ROUND(I276*H276,2)</f>
        <v>0</v>
      </c>
      <c r="BL276" s="19" t="s">
        <v>259</v>
      </c>
      <c r="BM276" s="209" t="s">
        <v>2969</v>
      </c>
    </row>
    <row r="277" spans="1:65" s="14" customFormat="1" ht="22.5">
      <c r="B277" s="222"/>
      <c r="C277" s="223"/>
      <c r="D277" s="213" t="s">
        <v>161</v>
      </c>
      <c r="E277" s="224" t="s">
        <v>21</v>
      </c>
      <c r="F277" s="225" t="s">
        <v>2970</v>
      </c>
      <c r="G277" s="223"/>
      <c r="H277" s="226">
        <v>7.7060000000000004</v>
      </c>
      <c r="I277" s="227"/>
      <c r="J277" s="223"/>
      <c r="K277" s="223"/>
      <c r="L277" s="228"/>
      <c r="M277" s="229"/>
      <c r="N277" s="230"/>
      <c r="O277" s="230"/>
      <c r="P277" s="230"/>
      <c r="Q277" s="230"/>
      <c r="R277" s="230"/>
      <c r="S277" s="230"/>
      <c r="T277" s="231"/>
      <c r="AT277" s="232" t="s">
        <v>161</v>
      </c>
      <c r="AU277" s="232" t="s">
        <v>83</v>
      </c>
      <c r="AV277" s="14" t="s">
        <v>83</v>
      </c>
      <c r="AW277" s="14" t="s">
        <v>36</v>
      </c>
      <c r="AX277" s="14" t="s">
        <v>81</v>
      </c>
      <c r="AY277" s="232" t="s">
        <v>152</v>
      </c>
    </row>
    <row r="278" spans="1:65" s="2" customFormat="1" ht="36" customHeight="1">
      <c r="A278" s="37"/>
      <c r="B278" s="38"/>
      <c r="C278" s="198" t="s">
        <v>560</v>
      </c>
      <c r="D278" s="198" t="s">
        <v>154</v>
      </c>
      <c r="E278" s="199" t="s">
        <v>2971</v>
      </c>
      <c r="F278" s="200" t="s">
        <v>2972</v>
      </c>
      <c r="G278" s="201" t="s">
        <v>271</v>
      </c>
      <c r="H278" s="202">
        <v>49.4</v>
      </c>
      <c r="I278" s="203"/>
      <c r="J278" s="204">
        <f>ROUND(I278*H278,2)</f>
        <v>0</v>
      </c>
      <c r="K278" s="200" t="s">
        <v>158</v>
      </c>
      <c r="L278" s="42"/>
      <c r="M278" s="205" t="s">
        <v>21</v>
      </c>
      <c r="N278" s="206" t="s">
        <v>45</v>
      </c>
      <c r="O278" s="68"/>
      <c r="P278" s="207">
        <f>O278*H278</f>
        <v>0</v>
      </c>
      <c r="Q278" s="207">
        <v>8.0000000000000007E-5</v>
      </c>
      <c r="R278" s="207">
        <f>Q278*H278</f>
        <v>3.9519999999999998E-3</v>
      </c>
      <c r="S278" s="207">
        <v>0</v>
      </c>
      <c r="T278" s="208">
        <f>S278*H278</f>
        <v>0</v>
      </c>
      <c r="U278" s="37"/>
      <c r="V278" s="37"/>
      <c r="W278" s="37"/>
      <c r="X278" s="37"/>
      <c r="Y278" s="37"/>
      <c r="Z278" s="37"/>
      <c r="AA278" s="37"/>
      <c r="AB278" s="37"/>
      <c r="AC278" s="37"/>
      <c r="AD278" s="37"/>
      <c r="AE278" s="37"/>
      <c r="AR278" s="209" t="s">
        <v>259</v>
      </c>
      <c r="AT278" s="209" t="s">
        <v>154</v>
      </c>
      <c r="AU278" s="209" t="s">
        <v>83</v>
      </c>
      <c r="AY278" s="19" t="s">
        <v>152</v>
      </c>
      <c r="BE278" s="210">
        <f>IF(N278="základní",J278,0)</f>
        <v>0</v>
      </c>
      <c r="BF278" s="210">
        <f>IF(N278="snížená",J278,0)</f>
        <v>0</v>
      </c>
      <c r="BG278" s="210">
        <f>IF(N278="zákl. přenesená",J278,0)</f>
        <v>0</v>
      </c>
      <c r="BH278" s="210">
        <f>IF(N278="sníž. přenesená",J278,0)</f>
        <v>0</v>
      </c>
      <c r="BI278" s="210">
        <f>IF(N278="nulová",J278,0)</f>
        <v>0</v>
      </c>
      <c r="BJ278" s="19" t="s">
        <v>81</v>
      </c>
      <c r="BK278" s="210">
        <f>ROUND(I278*H278,2)</f>
        <v>0</v>
      </c>
      <c r="BL278" s="19" t="s">
        <v>259</v>
      </c>
      <c r="BM278" s="209" t="s">
        <v>2973</v>
      </c>
    </row>
    <row r="279" spans="1:65" s="13" customFormat="1">
      <c r="B279" s="211"/>
      <c r="C279" s="212"/>
      <c r="D279" s="213" t="s">
        <v>161</v>
      </c>
      <c r="E279" s="214" t="s">
        <v>21</v>
      </c>
      <c r="F279" s="215" t="s">
        <v>2974</v>
      </c>
      <c r="G279" s="212"/>
      <c r="H279" s="214" t="s">
        <v>21</v>
      </c>
      <c r="I279" s="216"/>
      <c r="J279" s="212"/>
      <c r="K279" s="212"/>
      <c r="L279" s="217"/>
      <c r="M279" s="218"/>
      <c r="N279" s="219"/>
      <c r="O279" s="219"/>
      <c r="P279" s="219"/>
      <c r="Q279" s="219"/>
      <c r="R279" s="219"/>
      <c r="S279" s="219"/>
      <c r="T279" s="220"/>
      <c r="AT279" s="221" t="s">
        <v>161</v>
      </c>
      <c r="AU279" s="221" t="s">
        <v>83</v>
      </c>
      <c r="AV279" s="13" t="s">
        <v>81</v>
      </c>
      <c r="AW279" s="13" t="s">
        <v>36</v>
      </c>
      <c r="AX279" s="13" t="s">
        <v>74</v>
      </c>
      <c r="AY279" s="221" t="s">
        <v>152</v>
      </c>
    </row>
    <row r="280" spans="1:65" s="14" customFormat="1">
      <c r="B280" s="222"/>
      <c r="C280" s="223"/>
      <c r="D280" s="213" t="s">
        <v>161</v>
      </c>
      <c r="E280" s="224" t="s">
        <v>21</v>
      </c>
      <c r="F280" s="225" t="s">
        <v>2975</v>
      </c>
      <c r="G280" s="223"/>
      <c r="H280" s="226">
        <v>37.049999999999997</v>
      </c>
      <c r="I280" s="227"/>
      <c r="J280" s="223"/>
      <c r="K280" s="223"/>
      <c r="L280" s="228"/>
      <c r="M280" s="229"/>
      <c r="N280" s="230"/>
      <c r="O280" s="230"/>
      <c r="P280" s="230"/>
      <c r="Q280" s="230"/>
      <c r="R280" s="230"/>
      <c r="S280" s="230"/>
      <c r="T280" s="231"/>
      <c r="AT280" s="232" t="s">
        <v>161</v>
      </c>
      <c r="AU280" s="232" t="s">
        <v>83</v>
      </c>
      <c r="AV280" s="14" t="s">
        <v>83</v>
      </c>
      <c r="AW280" s="14" t="s">
        <v>36</v>
      </c>
      <c r="AX280" s="14" t="s">
        <v>74</v>
      </c>
      <c r="AY280" s="232" t="s">
        <v>152</v>
      </c>
    </row>
    <row r="281" spans="1:65" s="14" customFormat="1">
      <c r="B281" s="222"/>
      <c r="C281" s="223"/>
      <c r="D281" s="213" t="s">
        <v>161</v>
      </c>
      <c r="E281" s="224" t="s">
        <v>21</v>
      </c>
      <c r="F281" s="225" t="s">
        <v>2976</v>
      </c>
      <c r="G281" s="223"/>
      <c r="H281" s="226">
        <v>12.35</v>
      </c>
      <c r="I281" s="227"/>
      <c r="J281" s="223"/>
      <c r="K281" s="223"/>
      <c r="L281" s="228"/>
      <c r="M281" s="229"/>
      <c r="N281" s="230"/>
      <c r="O281" s="230"/>
      <c r="P281" s="230"/>
      <c r="Q281" s="230"/>
      <c r="R281" s="230"/>
      <c r="S281" s="230"/>
      <c r="T281" s="231"/>
      <c r="AT281" s="232" t="s">
        <v>161</v>
      </c>
      <c r="AU281" s="232" t="s">
        <v>83</v>
      </c>
      <c r="AV281" s="14" t="s">
        <v>83</v>
      </c>
      <c r="AW281" s="14" t="s">
        <v>36</v>
      </c>
      <c r="AX281" s="14" t="s">
        <v>74</v>
      </c>
      <c r="AY281" s="232" t="s">
        <v>152</v>
      </c>
    </row>
    <row r="282" spans="1:65" s="15" customFormat="1">
      <c r="B282" s="233"/>
      <c r="C282" s="234"/>
      <c r="D282" s="213" t="s">
        <v>161</v>
      </c>
      <c r="E282" s="235" t="s">
        <v>21</v>
      </c>
      <c r="F282" s="236" t="s">
        <v>184</v>
      </c>
      <c r="G282" s="234"/>
      <c r="H282" s="237">
        <v>49.4</v>
      </c>
      <c r="I282" s="238"/>
      <c r="J282" s="234"/>
      <c r="K282" s="234"/>
      <c r="L282" s="239"/>
      <c r="M282" s="240"/>
      <c r="N282" s="241"/>
      <c r="O282" s="241"/>
      <c r="P282" s="241"/>
      <c r="Q282" s="241"/>
      <c r="R282" s="241"/>
      <c r="S282" s="241"/>
      <c r="T282" s="242"/>
      <c r="AT282" s="243" t="s">
        <v>161</v>
      </c>
      <c r="AU282" s="243" t="s">
        <v>83</v>
      </c>
      <c r="AV282" s="15" t="s">
        <v>159</v>
      </c>
      <c r="AW282" s="15" t="s">
        <v>36</v>
      </c>
      <c r="AX282" s="15" t="s">
        <v>81</v>
      </c>
      <c r="AY282" s="243" t="s">
        <v>152</v>
      </c>
    </row>
    <row r="283" spans="1:65" s="2" customFormat="1" ht="16.5" customHeight="1">
      <c r="A283" s="37"/>
      <c r="B283" s="38"/>
      <c r="C283" s="244" t="s">
        <v>565</v>
      </c>
      <c r="D283" s="244" t="s">
        <v>365</v>
      </c>
      <c r="E283" s="245" t="s">
        <v>2977</v>
      </c>
      <c r="F283" s="246" t="s">
        <v>2978</v>
      </c>
      <c r="G283" s="247" t="s">
        <v>157</v>
      </c>
      <c r="H283" s="248">
        <v>1.103</v>
      </c>
      <c r="I283" s="249"/>
      <c r="J283" s="250">
        <f>ROUND(I283*H283,2)</f>
        <v>0</v>
      </c>
      <c r="K283" s="246" t="s">
        <v>158</v>
      </c>
      <c r="L283" s="251"/>
      <c r="M283" s="252" t="s">
        <v>21</v>
      </c>
      <c r="N283" s="253" t="s">
        <v>45</v>
      </c>
      <c r="O283" s="68"/>
      <c r="P283" s="207">
        <f>O283*H283</f>
        <v>0</v>
      </c>
      <c r="Q283" s="207">
        <v>0.55000000000000004</v>
      </c>
      <c r="R283" s="207">
        <f>Q283*H283</f>
        <v>0.60665000000000002</v>
      </c>
      <c r="S283" s="207">
        <v>0</v>
      </c>
      <c r="T283" s="208">
        <f>S283*H283</f>
        <v>0</v>
      </c>
      <c r="U283" s="37"/>
      <c r="V283" s="37"/>
      <c r="W283" s="37"/>
      <c r="X283" s="37"/>
      <c r="Y283" s="37"/>
      <c r="Z283" s="37"/>
      <c r="AA283" s="37"/>
      <c r="AB283" s="37"/>
      <c r="AC283" s="37"/>
      <c r="AD283" s="37"/>
      <c r="AE283" s="37"/>
      <c r="AR283" s="209" t="s">
        <v>353</v>
      </c>
      <c r="AT283" s="209" t="s">
        <v>365</v>
      </c>
      <c r="AU283" s="209" t="s">
        <v>83</v>
      </c>
      <c r="AY283" s="19" t="s">
        <v>152</v>
      </c>
      <c r="BE283" s="210">
        <f>IF(N283="základní",J283,0)</f>
        <v>0</v>
      </c>
      <c r="BF283" s="210">
        <f>IF(N283="snížená",J283,0)</f>
        <v>0</v>
      </c>
      <c r="BG283" s="210">
        <f>IF(N283="zákl. přenesená",J283,0)</f>
        <v>0</v>
      </c>
      <c r="BH283" s="210">
        <f>IF(N283="sníž. přenesená",J283,0)</f>
        <v>0</v>
      </c>
      <c r="BI283" s="210">
        <f>IF(N283="nulová",J283,0)</f>
        <v>0</v>
      </c>
      <c r="BJ283" s="19" t="s">
        <v>81</v>
      </c>
      <c r="BK283" s="210">
        <f>ROUND(I283*H283,2)</f>
        <v>0</v>
      </c>
      <c r="BL283" s="19" t="s">
        <v>259</v>
      </c>
      <c r="BM283" s="209" t="s">
        <v>2979</v>
      </c>
    </row>
    <row r="284" spans="1:65" s="14" customFormat="1">
      <c r="B284" s="222"/>
      <c r="C284" s="223"/>
      <c r="D284" s="213" t="s">
        <v>161</v>
      </c>
      <c r="E284" s="224" t="s">
        <v>21</v>
      </c>
      <c r="F284" s="225" t="s">
        <v>2980</v>
      </c>
      <c r="G284" s="223"/>
      <c r="H284" s="226">
        <v>0.72599999999999998</v>
      </c>
      <c r="I284" s="227"/>
      <c r="J284" s="223"/>
      <c r="K284" s="223"/>
      <c r="L284" s="228"/>
      <c r="M284" s="229"/>
      <c r="N284" s="230"/>
      <c r="O284" s="230"/>
      <c r="P284" s="230"/>
      <c r="Q284" s="230"/>
      <c r="R284" s="230"/>
      <c r="S284" s="230"/>
      <c r="T284" s="231"/>
      <c r="AT284" s="232" t="s">
        <v>161</v>
      </c>
      <c r="AU284" s="232" t="s">
        <v>83</v>
      </c>
      <c r="AV284" s="14" t="s">
        <v>83</v>
      </c>
      <c r="AW284" s="14" t="s">
        <v>36</v>
      </c>
      <c r="AX284" s="14" t="s">
        <v>74</v>
      </c>
      <c r="AY284" s="232" t="s">
        <v>152</v>
      </c>
    </row>
    <row r="285" spans="1:65" s="14" customFormat="1">
      <c r="B285" s="222"/>
      <c r="C285" s="223"/>
      <c r="D285" s="213" t="s">
        <v>161</v>
      </c>
      <c r="E285" s="224" t="s">
        <v>21</v>
      </c>
      <c r="F285" s="225" t="s">
        <v>2981</v>
      </c>
      <c r="G285" s="223"/>
      <c r="H285" s="226">
        <v>0.27700000000000002</v>
      </c>
      <c r="I285" s="227"/>
      <c r="J285" s="223"/>
      <c r="K285" s="223"/>
      <c r="L285" s="228"/>
      <c r="M285" s="229"/>
      <c r="N285" s="230"/>
      <c r="O285" s="230"/>
      <c r="P285" s="230"/>
      <c r="Q285" s="230"/>
      <c r="R285" s="230"/>
      <c r="S285" s="230"/>
      <c r="T285" s="231"/>
      <c r="AT285" s="232" t="s">
        <v>161</v>
      </c>
      <c r="AU285" s="232" t="s">
        <v>83</v>
      </c>
      <c r="AV285" s="14" t="s">
        <v>83</v>
      </c>
      <c r="AW285" s="14" t="s">
        <v>36</v>
      </c>
      <c r="AX285" s="14" t="s">
        <v>74</v>
      </c>
      <c r="AY285" s="232" t="s">
        <v>152</v>
      </c>
    </row>
    <row r="286" spans="1:65" s="15" customFormat="1">
      <c r="B286" s="233"/>
      <c r="C286" s="234"/>
      <c r="D286" s="213" t="s">
        <v>161</v>
      </c>
      <c r="E286" s="235" t="s">
        <v>21</v>
      </c>
      <c r="F286" s="236" t="s">
        <v>184</v>
      </c>
      <c r="G286" s="234"/>
      <c r="H286" s="237">
        <v>1.0029999999999999</v>
      </c>
      <c r="I286" s="238"/>
      <c r="J286" s="234"/>
      <c r="K286" s="234"/>
      <c r="L286" s="239"/>
      <c r="M286" s="240"/>
      <c r="N286" s="241"/>
      <c r="O286" s="241"/>
      <c r="P286" s="241"/>
      <c r="Q286" s="241"/>
      <c r="R286" s="241"/>
      <c r="S286" s="241"/>
      <c r="T286" s="242"/>
      <c r="AT286" s="243" t="s">
        <v>161</v>
      </c>
      <c r="AU286" s="243" t="s">
        <v>83</v>
      </c>
      <c r="AV286" s="15" t="s">
        <v>159</v>
      </c>
      <c r="AW286" s="15" t="s">
        <v>36</v>
      </c>
      <c r="AX286" s="15" t="s">
        <v>81</v>
      </c>
      <c r="AY286" s="243" t="s">
        <v>152</v>
      </c>
    </row>
    <row r="287" spans="1:65" s="14" customFormat="1">
      <c r="B287" s="222"/>
      <c r="C287" s="223"/>
      <c r="D287" s="213" t="s">
        <v>161</v>
      </c>
      <c r="E287" s="223"/>
      <c r="F287" s="225" t="s">
        <v>2982</v>
      </c>
      <c r="G287" s="223"/>
      <c r="H287" s="226">
        <v>1.103</v>
      </c>
      <c r="I287" s="227"/>
      <c r="J287" s="223"/>
      <c r="K287" s="223"/>
      <c r="L287" s="228"/>
      <c r="M287" s="229"/>
      <c r="N287" s="230"/>
      <c r="O287" s="230"/>
      <c r="P287" s="230"/>
      <c r="Q287" s="230"/>
      <c r="R287" s="230"/>
      <c r="S287" s="230"/>
      <c r="T287" s="231"/>
      <c r="AT287" s="232" t="s">
        <v>161</v>
      </c>
      <c r="AU287" s="232" t="s">
        <v>83</v>
      </c>
      <c r="AV287" s="14" t="s">
        <v>83</v>
      </c>
      <c r="AW287" s="14" t="s">
        <v>4</v>
      </c>
      <c r="AX287" s="14" t="s">
        <v>81</v>
      </c>
      <c r="AY287" s="232" t="s">
        <v>152</v>
      </c>
    </row>
    <row r="288" spans="1:65" s="2" customFormat="1" ht="36" customHeight="1">
      <c r="A288" s="37"/>
      <c r="B288" s="38"/>
      <c r="C288" s="198" t="s">
        <v>569</v>
      </c>
      <c r="D288" s="198" t="s">
        <v>154</v>
      </c>
      <c r="E288" s="199" t="s">
        <v>2983</v>
      </c>
      <c r="F288" s="200" t="s">
        <v>2984</v>
      </c>
      <c r="G288" s="201" t="s">
        <v>219</v>
      </c>
      <c r="H288" s="202">
        <v>43.05</v>
      </c>
      <c r="I288" s="203"/>
      <c r="J288" s="204">
        <f>ROUND(I288*H288,2)</f>
        <v>0</v>
      </c>
      <c r="K288" s="200" t="s">
        <v>158</v>
      </c>
      <c r="L288" s="42"/>
      <c r="M288" s="205" t="s">
        <v>21</v>
      </c>
      <c r="N288" s="206" t="s">
        <v>45</v>
      </c>
      <c r="O288" s="68"/>
      <c r="P288" s="207">
        <f>O288*H288</f>
        <v>0</v>
      </c>
      <c r="Q288" s="207">
        <v>0</v>
      </c>
      <c r="R288" s="207">
        <f>Q288*H288</f>
        <v>0</v>
      </c>
      <c r="S288" s="207">
        <v>0</v>
      </c>
      <c r="T288" s="208">
        <f>S288*H288</f>
        <v>0</v>
      </c>
      <c r="U288" s="37"/>
      <c r="V288" s="37"/>
      <c r="W288" s="37"/>
      <c r="X288" s="37"/>
      <c r="Y288" s="37"/>
      <c r="Z288" s="37"/>
      <c r="AA288" s="37"/>
      <c r="AB288" s="37"/>
      <c r="AC288" s="37"/>
      <c r="AD288" s="37"/>
      <c r="AE288" s="37"/>
      <c r="AR288" s="209" t="s">
        <v>259</v>
      </c>
      <c r="AT288" s="209" t="s">
        <v>154</v>
      </c>
      <c r="AU288" s="209" t="s">
        <v>83</v>
      </c>
      <c r="AY288" s="19" t="s">
        <v>152</v>
      </c>
      <c r="BE288" s="210">
        <f>IF(N288="základní",J288,0)</f>
        <v>0</v>
      </c>
      <c r="BF288" s="210">
        <f>IF(N288="snížená",J288,0)</f>
        <v>0</v>
      </c>
      <c r="BG288" s="210">
        <f>IF(N288="zákl. přenesená",J288,0)</f>
        <v>0</v>
      </c>
      <c r="BH288" s="210">
        <f>IF(N288="sníž. přenesená",J288,0)</f>
        <v>0</v>
      </c>
      <c r="BI288" s="210">
        <f>IF(N288="nulová",J288,0)</f>
        <v>0</v>
      </c>
      <c r="BJ288" s="19" t="s">
        <v>81</v>
      </c>
      <c r="BK288" s="210">
        <f>ROUND(I288*H288,2)</f>
        <v>0</v>
      </c>
      <c r="BL288" s="19" t="s">
        <v>259</v>
      </c>
      <c r="BM288" s="209" t="s">
        <v>2985</v>
      </c>
    </row>
    <row r="289" spans="1:65" s="14" customFormat="1">
      <c r="B289" s="222"/>
      <c r="C289" s="223"/>
      <c r="D289" s="213" t="s">
        <v>161</v>
      </c>
      <c r="E289" s="224" t="s">
        <v>21</v>
      </c>
      <c r="F289" s="225" t="s">
        <v>2986</v>
      </c>
      <c r="G289" s="223"/>
      <c r="H289" s="226">
        <v>43.05</v>
      </c>
      <c r="I289" s="227"/>
      <c r="J289" s="223"/>
      <c r="K289" s="223"/>
      <c r="L289" s="228"/>
      <c r="M289" s="229"/>
      <c r="N289" s="230"/>
      <c r="O289" s="230"/>
      <c r="P289" s="230"/>
      <c r="Q289" s="230"/>
      <c r="R289" s="230"/>
      <c r="S289" s="230"/>
      <c r="T289" s="231"/>
      <c r="AT289" s="232" t="s">
        <v>161</v>
      </c>
      <c r="AU289" s="232" t="s">
        <v>83</v>
      </c>
      <c r="AV289" s="14" t="s">
        <v>83</v>
      </c>
      <c r="AW289" s="14" t="s">
        <v>36</v>
      </c>
      <c r="AX289" s="14" t="s">
        <v>81</v>
      </c>
      <c r="AY289" s="232" t="s">
        <v>152</v>
      </c>
    </row>
    <row r="290" spans="1:65" s="2" customFormat="1" ht="24" customHeight="1">
      <c r="A290" s="37"/>
      <c r="B290" s="38"/>
      <c r="C290" s="244" t="s">
        <v>574</v>
      </c>
      <c r="D290" s="244" t="s">
        <v>365</v>
      </c>
      <c r="E290" s="245" t="s">
        <v>2987</v>
      </c>
      <c r="F290" s="246" t="s">
        <v>2988</v>
      </c>
      <c r="G290" s="247" t="s">
        <v>157</v>
      </c>
      <c r="H290" s="248">
        <v>0.45500000000000002</v>
      </c>
      <c r="I290" s="249"/>
      <c r="J290" s="250">
        <f>ROUND(I290*H290,2)</f>
        <v>0</v>
      </c>
      <c r="K290" s="246" t="s">
        <v>158</v>
      </c>
      <c r="L290" s="251"/>
      <c r="M290" s="252" t="s">
        <v>21</v>
      </c>
      <c r="N290" s="253" t="s">
        <v>45</v>
      </c>
      <c r="O290" s="68"/>
      <c r="P290" s="207">
        <f>O290*H290</f>
        <v>0</v>
      </c>
      <c r="Q290" s="207">
        <v>0.55000000000000004</v>
      </c>
      <c r="R290" s="207">
        <f>Q290*H290</f>
        <v>0.25025000000000003</v>
      </c>
      <c r="S290" s="207">
        <v>0</v>
      </c>
      <c r="T290" s="208">
        <f>S290*H290</f>
        <v>0</v>
      </c>
      <c r="U290" s="37"/>
      <c r="V290" s="37"/>
      <c r="W290" s="37"/>
      <c r="X290" s="37"/>
      <c r="Y290" s="37"/>
      <c r="Z290" s="37"/>
      <c r="AA290" s="37"/>
      <c r="AB290" s="37"/>
      <c r="AC290" s="37"/>
      <c r="AD290" s="37"/>
      <c r="AE290" s="37"/>
      <c r="AR290" s="209" t="s">
        <v>353</v>
      </c>
      <c r="AT290" s="209" t="s">
        <v>365</v>
      </c>
      <c r="AU290" s="209" t="s">
        <v>83</v>
      </c>
      <c r="AY290" s="19" t="s">
        <v>152</v>
      </c>
      <c r="BE290" s="210">
        <f>IF(N290="základní",J290,0)</f>
        <v>0</v>
      </c>
      <c r="BF290" s="210">
        <f>IF(N290="snížená",J290,0)</f>
        <v>0</v>
      </c>
      <c r="BG290" s="210">
        <f>IF(N290="zákl. přenesená",J290,0)</f>
        <v>0</v>
      </c>
      <c r="BH290" s="210">
        <f>IF(N290="sníž. přenesená",J290,0)</f>
        <v>0</v>
      </c>
      <c r="BI290" s="210">
        <f>IF(N290="nulová",J290,0)</f>
        <v>0</v>
      </c>
      <c r="BJ290" s="19" t="s">
        <v>81</v>
      </c>
      <c r="BK290" s="210">
        <f>ROUND(I290*H290,2)</f>
        <v>0</v>
      </c>
      <c r="BL290" s="19" t="s">
        <v>259</v>
      </c>
      <c r="BM290" s="209" t="s">
        <v>2989</v>
      </c>
    </row>
    <row r="291" spans="1:65" s="14" customFormat="1">
      <c r="B291" s="222"/>
      <c r="C291" s="223"/>
      <c r="D291" s="213" t="s">
        <v>161</v>
      </c>
      <c r="E291" s="224" t="s">
        <v>21</v>
      </c>
      <c r="F291" s="225" t="s">
        <v>2990</v>
      </c>
      <c r="G291" s="223"/>
      <c r="H291" s="226">
        <v>0.41399999999999998</v>
      </c>
      <c r="I291" s="227"/>
      <c r="J291" s="223"/>
      <c r="K291" s="223"/>
      <c r="L291" s="228"/>
      <c r="M291" s="229"/>
      <c r="N291" s="230"/>
      <c r="O291" s="230"/>
      <c r="P291" s="230"/>
      <c r="Q291" s="230"/>
      <c r="R291" s="230"/>
      <c r="S291" s="230"/>
      <c r="T291" s="231"/>
      <c r="AT291" s="232" t="s">
        <v>161</v>
      </c>
      <c r="AU291" s="232" t="s">
        <v>83</v>
      </c>
      <c r="AV291" s="14" t="s">
        <v>83</v>
      </c>
      <c r="AW291" s="14" t="s">
        <v>36</v>
      </c>
      <c r="AX291" s="14" t="s">
        <v>81</v>
      </c>
      <c r="AY291" s="232" t="s">
        <v>152</v>
      </c>
    </row>
    <row r="292" spans="1:65" s="14" customFormat="1">
      <c r="B292" s="222"/>
      <c r="C292" s="223"/>
      <c r="D292" s="213" t="s">
        <v>161</v>
      </c>
      <c r="E292" s="223"/>
      <c r="F292" s="225" t="s">
        <v>2991</v>
      </c>
      <c r="G292" s="223"/>
      <c r="H292" s="226">
        <v>0.45500000000000002</v>
      </c>
      <c r="I292" s="227"/>
      <c r="J292" s="223"/>
      <c r="K292" s="223"/>
      <c r="L292" s="228"/>
      <c r="M292" s="229"/>
      <c r="N292" s="230"/>
      <c r="O292" s="230"/>
      <c r="P292" s="230"/>
      <c r="Q292" s="230"/>
      <c r="R292" s="230"/>
      <c r="S292" s="230"/>
      <c r="T292" s="231"/>
      <c r="AT292" s="232" t="s">
        <v>161</v>
      </c>
      <c r="AU292" s="232" t="s">
        <v>83</v>
      </c>
      <c r="AV292" s="14" t="s">
        <v>83</v>
      </c>
      <c r="AW292" s="14" t="s">
        <v>4</v>
      </c>
      <c r="AX292" s="14" t="s">
        <v>81</v>
      </c>
      <c r="AY292" s="232" t="s">
        <v>152</v>
      </c>
    </row>
    <row r="293" spans="1:65" s="2" customFormat="1" ht="48" customHeight="1">
      <c r="A293" s="37"/>
      <c r="B293" s="38"/>
      <c r="C293" s="198" t="s">
        <v>599</v>
      </c>
      <c r="D293" s="198" t="s">
        <v>154</v>
      </c>
      <c r="E293" s="199" t="s">
        <v>2992</v>
      </c>
      <c r="F293" s="200" t="s">
        <v>2993</v>
      </c>
      <c r="G293" s="201" t="s">
        <v>219</v>
      </c>
      <c r="H293" s="202">
        <v>43.155000000000001</v>
      </c>
      <c r="I293" s="203"/>
      <c r="J293" s="204">
        <f>ROUND(I293*H293,2)</f>
        <v>0</v>
      </c>
      <c r="K293" s="200" t="s">
        <v>158</v>
      </c>
      <c r="L293" s="42"/>
      <c r="M293" s="205" t="s">
        <v>21</v>
      </c>
      <c r="N293" s="206" t="s">
        <v>45</v>
      </c>
      <c r="O293" s="68"/>
      <c r="P293" s="207">
        <f>O293*H293</f>
        <v>0</v>
      </c>
      <c r="Q293" s="207">
        <v>0</v>
      </c>
      <c r="R293" s="207">
        <f>Q293*H293</f>
        <v>0</v>
      </c>
      <c r="S293" s="207">
        <v>7.0000000000000001E-3</v>
      </c>
      <c r="T293" s="208">
        <f>S293*H293</f>
        <v>0.30208499999999999</v>
      </c>
      <c r="U293" s="37"/>
      <c r="V293" s="37"/>
      <c r="W293" s="37"/>
      <c r="X293" s="37"/>
      <c r="Y293" s="37"/>
      <c r="Z293" s="37"/>
      <c r="AA293" s="37"/>
      <c r="AB293" s="37"/>
      <c r="AC293" s="37"/>
      <c r="AD293" s="37"/>
      <c r="AE293" s="37"/>
      <c r="AR293" s="209" t="s">
        <v>259</v>
      </c>
      <c r="AT293" s="209" t="s">
        <v>154</v>
      </c>
      <c r="AU293" s="209" t="s">
        <v>83</v>
      </c>
      <c r="AY293" s="19" t="s">
        <v>152</v>
      </c>
      <c r="BE293" s="210">
        <f>IF(N293="základní",J293,0)</f>
        <v>0</v>
      </c>
      <c r="BF293" s="210">
        <f>IF(N293="snížená",J293,0)</f>
        <v>0</v>
      </c>
      <c r="BG293" s="210">
        <f>IF(N293="zákl. přenesená",J293,0)</f>
        <v>0</v>
      </c>
      <c r="BH293" s="210">
        <f>IF(N293="sníž. přenesená",J293,0)</f>
        <v>0</v>
      </c>
      <c r="BI293" s="210">
        <f>IF(N293="nulová",J293,0)</f>
        <v>0</v>
      </c>
      <c r="BJ293" s="19" t="s">
        <v>81</v>
      </c>
      <c r="BK293" s="210">
        <f>ROUND(I293*H293,2)</f>
        <v>0</v>
      </c>
      <c r="BL293" s="19" t="s">
        <v>259</v>
      </c>
      <c r="BM293" s="209" t="s">
        <v>2994</v>
      </c>
    </row>
    <row r="294" spans="1:65" s="14" customFormat="1" ht="22.5">
      <c r="B294" s="222"/>
      <c r="C294" s="223"/>
      <c r="D294" s="213" t="s">
        <v>161</v>
      </c>
      <c r="E294" s="224" t="s">
        <v>21</v>
      </c>
      <c r="F294" s="225" t="s">
        <v>2828</v>
      </c>
      <c r="G294" s="223"/>
      <c r="H294" s="226">
        <v>43.155000000000001</v>
      </c>
      <c r="I294" s="227"/>
      <c r="J294" s="223"/>
      <c r="K294" s="223"/>
      <c r="L294" s="228"/>
      <c r="M294" s="229"/>
      <c r="N294" s="230"/>
      <c r="O294" s="230"/>
      <c r="P294" s="230"/>
      <c r="Q294" s="230"/>
      <c r="R294" s="230"/>
      <c r="S294" s="230"/>
      <c r="T294" s="231"/>
      <c r="AT294" s="232" t="s">
        <v>161</v>
      </c>
      <c r="AU294" s="232" t="s">
        <v>83</v>
      </c>
      <c r="AV294" s="14" t="s">
        <v>83</v>
      </c>
      <c r="AW294" s="14" t="s">
        <v>36</v>
      </c>
      <c r="AX294" s="14" t="s">
        <v>81</v>
      </c>
      <c r="AY294" s="232" t="s">
        <v>152</v>
      </c>
    </row>
    <row r="295" spans="1:65" s="2" customFormat="1" ht="48" customHeight="1">
      <c r="A295" s="37"/>
      <c r="B295" s="38"/>
      <c r="C295" s="198" t="s">
        <v>605</v>
      </c>
      <c r="D295" s="198" t="s">
        <v>154</v>
      </c>
      <c r="E295" s="199" t="s">
        <v>2995</v>
      </c>
      <c r="F295" s="200" t="s">
        <v>2996</v>
      </c>
      <c r="G295" s="201" t="s">
        <v>219</v>
      </c>
      <c r="H295" s="202">
        <v>43.155000000000001</v>
      </c>
      <c r="I295" s="203"/>
      <c r="J295" s="204">
        <f>ROUND(I295*H295,2)</f>
        <v>0</v>
      </c>
      <c r="K295" s="200" t="s">
        <v>158</v>
      </c>
      <c r="L295" s="42"/>
      <c r="M295" s="205" t="s">
        <v>21</v>
      </c>
      <c r="N295" s="206" t="s">
        <v>45</v>
      </c>
      <c r="O295" s="68"/>
      <c r="P295" s="207">
        <f>O295*H295</f>
        <v>0</v>
      </c>
      <c r="Q295" s="207">
        <v>0</v>
      </c>
      <c r="R295" s="207">
        <f>Q295*H295</f>
        <v>0</v>
      </c>
      <c r="S295" s="207">
        <v>5.0000000000000001E-3</v>
      </c>
      <c r="T295" s="208">
        <f>S295*H295</f>
        <v>0.21577500000000002</v>
      </c>
      <c r="U295" s="37"/>
      <c r="V295" s="37"/>
      <c r="W295" s="37"/>
      <c r="X295" s="37"/>
      <c r="Y295" s="37"/>
      <c r="Z295" s="37"/>
      <c r="AA295" s="37"/>
      <c r="AB295" s="37"/>
      <c r="AC295" s="37"/>
      <c r="AD295" s="37"/>
      <c r="AE295" s="37"/>
      <c r="AR295" s="209" t="s">
        <v>259</v>
      </c>
      <c r="AT295" s="209" t="s">
        <v>154</v>
      </c>
      <c r="AU295" s="209" t="s">
        <v>83</v>
      </c>
      <c r="AY295" s="19" t="s">
        <v>152</v>
      </c>
      <c r="BE295" s="210">
        <f>IF(N295="základní",J295,0)</f>
        <v>0</v>
      </c>
      <c r="BF295" s="210">
        <f>IF(N295="snížená",J295,0)</f>
        <v>0</v>
      </c>
      <c r="BG295" s="210">
        <f>IF(N295="zákl. přenesená",J295,0)</f>
        <v>0</v>
      </c>
      <c r="BH295" s="210">
        <f>IF(N295="sníž. přenesená",J295,0)</f>
        <v>0</v>
      </c>
      <c r="BI295" s="210">
        <f>IF(N295="nulová",J295,0)</f>
        <v>0</v>
      </c>
      <c r="BJ295" s="19" t="s">
        <v>81</v>
      </c>
      <c r="BK295" s="210">
        <f>ROUND(I295*H295,2)</f>
        <v>0</v>
      </c>
      <c r="BL295" s="19" t="s">
        <v>259</v>
      </c>
      <c r="BM295" s="209" t="s">
        <v>2997</v>
      </c>
    </row>
    <row r="296" spans="1:65" s="14" customFormat="1" ht="22.5">
      <c r="B296" s="222"/>
      <c r="C296" s="223"/>
      <c r="D296" s="213" t="s">
        <v>161</v>
      </c>
      <c r="E296" s="224" t="s">
        <v>21</v>
      </c>
      <c r="F296" s="225" t="s">
        <v>2828</v>
      </c>
      <c r="G296" s="223"/>
      <c r="H296" s="226">
        <v>43.155000000000001</v>
      </c>
      <c r="I296" s="227"/>
      <c r="J296" s="223"/>
      <c r="K296" s="223"/>
      <c r="L296" s="228"/>
      <c r="M296" s="229"/>
      <c r="N296" s="230"/>
      <c r="O296" s="230"/>
      <c r="P296" s="230"/>
      <c r="Q296" s="230"/>
      <c r="R296" s="230"/>
      <c r="S296" s="230"/>
      <c r="T296" s="231"/>
      <c r="AT296" s="232" t="s">
        <v>161</v>
      </c>
      <c r="AU296" s="232" t="s">
        <v>83</v>
      </c>
      <c r="AV296" s="14" t="s">
        <v>83</v>
      </c>
      <c r="AW296" s="14" t="s">
        <v>36</v>
      </c>
      <c r="AX296" s="14" t="s">
        <v>81</v>
      </c>
      <c r="AY296" s="232" t="s">
        <v>152</v>
      </c>
    </row>
    <row r="297" spans="1:65" s="2" customFormat="1" ht="36" customHeight="1">
      <c r="A297" s="37"/>
      <c r="B297" s="38"/>
      <c r="C297" s="198" t="s">
        <v>611</v>
      </c>
      <c r="D297" s="198" t="s">
        <v>154</v>
      </c>
      <c r="E297" s="199" t="s">
        <v>2998</v>
      </c>
      <c r="F297" s="200" t="s">
        <v>2999</v>
      </c>
      <c r="G297" s="201" t="s">
        <v>219</v>
      </c>
      <c r="H297" s="202">
        <v>43.155000000000001</v>
      </c>
      <c r="I297" s="203"/>
      <c r="J297" s="204">
        <f>ROUND(I297*H297,2)</f>
        <v>0</v>
      </c>
      <c r="K297" s="200" t="s">
        <v>272</v>
      </c>
      <c r="L297" s="42"/>
      <c r="M297" s="205" t="s">
        <v>21</v>
      </c>
      <c r="N297" s="206" t="s">
        <v>45</v>
      </c>
      <c r="O297" s="68"/>
      <c r="P297" s="207">
        <f>O297*H297</f>
        <v>0</v>
      </c>
      <c r="Q297" s="207">
        <v>0</v>
      </c>
      <c r="R297" s="207">
        <f>Q297*H297</f>
        <v>0</v>
      </c>
      <c r="S297" s="207">
        <v>0</v>
      </c>
      <c r="T297" s="208">
        <f>S297*H297</f>
        <v>0</v>
      </c>
      <c r="U297" s="37"/>
      <c r="V297" s="37"/>
      <c r="W297" s="37"/>
      <c r="X297" s="37"/>
      <c r="Y297" s="37"/>
      <c r="Z297" s="37"/>
      <c r="AA297" s="37"/>
      <c r="AB297" s="37"/>
      <c r="AC297" s="37"/>
      <c r="AD297" s="37"/>
      <c r="AE297" s="37"/>
      <c r="AR297" s="209" t="s">
        <v>259</v>
      </c>
      <c r="AT297" s="209" t="s">
        <v>154</v>
      </c>
      <c r="AU297" s="209" t="s">
        <v>83</v>
      </c>
      <c r="AY297" s="19" t="s">
        <v>152</v>
      </c>
      <c r="BE297" s="210">
        <f>IF(N297="základní",J297,0)</f>
        <v>0</v>
      </c>
      <c r="BF297" s="210">
        <f>IF(N297="snížená",J297,0)</f>
        <v>0</v>
      </c>
      <c r="BG297" s="210">
        <f>IF(N297="zákl. přenesená",J297,0)</f>
        <v>0</v>
      </c>
      <c r="BH297" s="210">
        <f>IF(N297="sníž. přenesená",J297,0)</f>
        <v>0</v>
      </c>
      <c r="BI297" s="210">
        <f>IF(N297="nulová",J297,0)</f>
        <v>0</v>
      </c>
      <c r="BJ297" s="19" t="s">
        <v>81</v>
      </c>
      <c r="BK297" s="210">
        <f>ROUND(I297*H297,2)</f>
        <v>0</v>
      </c>
      <c r="BL297" s="19" t="s">
        <v>259</v>
      </c>
      <c r="BM297" s="209" t="s">
        <v>3000</v>
      </c>
    </row>
    <row r="298" spans="1:65" s="14" customFormat="1">
      <c r="B298" s="222"/>
      <c r="C298" s="223"/>
      <c r="D298" s="213" t="s">
        <v>161</v>
      </c>
      <c r="E298" s="224" t="s">
        <v>21</v>
      </c>
      <c r="F298" s="225" t="s">
        <v>3001</v>
      </c>
      <c r="G298" s="223"/>
      <c r="H298" s="226">
        <v>43.155000000000001</v>
      </c>
      <c r="I298" s="227"/>
      <c r="J298" s="223"/>
      <c r="K298" s="223"/>
      <c r="L298" s="228"/>
      <c r="M298" s="229"/>
      <c r="N298" s="230"/>
      <c r="O298" s="230"/>
      <c r="P298" s="230"/>
      <c r="Q298" s="230"/>
      <c r="R298" s="230"/>
      <c r="S298" s="230"/>
      <c r="T298" s="231"/>
      <c r="AT298" s="232" t="s">
        <v>161</v>
      </c>
      <c r="AU298" s="232" t="s">
        <v>83</v>
      </c>
      <c r="AV298" s="14" t="s">
        <v>83</v>
      </c>
      <c r="AW298" s="14" t="s">
        <v>36</v>
      </c>
      <c r="AX298" s="14" t="s">
        <v>81</v>
      </c>
      <c r="AY298" s="232" t="s">
        <v>152</v>
      </c>
    </row>
    <row r="299" spans="1:65" s="2" customFormat="1" ht="36" customHeight="1">
      <c r="A299" s="37"/>
      <c r="B299" s="38"/>
      <c r="C299" s="198" t="s">
        <v>616</v>
      </c>
      <c r="D299" s="198" t="s">
        <v>154</v>
      </c>
      <c r="E299" s="199" t="s">
        <v>3002</v>
      </c>
      <c r="F299" s="200" t="s">
        <v>3003</v>
      </c>
      <c r="G299" s="201" t="s">
        <v>157</v>
      </c>
      <c r="H299" s="202">
        <v>0.45500000000000002</v>
      </c>
      <c r="I299" s="203"/>
      <c r="J299" s="204">
        <f>ROUND(I299*H299,2)</f>
        <v>0</v>
      </c>
      <c r="K299" s="200" t="s">
        <v>158</v>
      </c>
      <c r="L299" s="42"/>
      <c r="M299" s="205" t="s">
        <v>21</v>
      </c>
      <c r="N299" s="206" t="s">
        <v>45</v>
      </c>
      <c r="O299" s="68"/>
      <c r="P299" s="207">
        <f>O299*H299</f>
        <v>0</v>
      </c>
      <c r="Q299" s="207">
        <v>2.3369999999999998E-2</v>
      </c>
      <c r="R299" s="207">
        <f>Q299*H299</f>
        <v>1.063335E-2</v>
      </c>
      <c r="S299" s="207">
        <v>0</v>
      </c>
      <c r="T299" s="208">
        <f>S299*H299</f>
        <v>0</v>
      </c>
      <c r="U299" s="37"/>
      <c r="V299" s="37"/>
      <c r="W299" s="37"/>
      <c r="X299" s="37"/>
      <c r="Y299" s="37"/>
      <c r="Z299" s="37"/>
      <c r="AA299" s="37"/>
      <c r="AB299" s="37"/>
      <c r="AC299" s="37"/>
      <c r="AD299" s="37"/>
      <c r="AE299" s="37"/>
      <c r="AR299" s="209" t="s">
        <v>259</v>
      </c>
      <c r="AT299" s="209" t="s">
        <v>154</v>
      </c>
      <c r="AU299" s="209" t="s">
        <v>83</v>
      </c>
      <c r="AY299" s="19" t="s">
        <v>152</v>
      </c>
      <c r="BE299" s="210">
        <f>IF(N299="základní",J299,0)</f>
        <v>0</v>
      </c>
      <c r="BF299" s="210">
        <f>IF(N299="snížená",J299,0)</f>
        <v>0</v>
      </c>
      <c r="BG299" s="210">
        <f>IF(N299="zákl. přenesená",J299,0)</f>
        <v>0</v>
      </c>
      <c r="BH299" s="210">
        <f>IF(N299="sníž. přenesená",J299,0)</f>
        <v>0</v>
      </c>
      <c r="BI299" s="210">
        <f>IF(N299="nulová",J299,0)</f>
        <v>0</v>
      </c>
      <c r="BJ299" s="19" t="s">
        <v>81</v>
      </c>
      <c r="BK299" s="210">
        <f>ROUND(I299*H299,2)</f>
        <v>0</v>
      </c>
      <c r="BL299" s="19" t="s">
        <v>259</v>
      </c>
      <c r="BM299" s="209" t="s">
        <v>3004</v>
      </c>
    </row>
    <row r="300" spans="1:65" s="14" customFormat="1">
      <c r="B300" s="222"/>
      <c r="C300" s="223"/>
      <c r="D300" s="213" t="s">
        <v>161</v>
      </c>
      <c r="E300" s="224" t="s">
        <v>21</v>
      </c>
      <c r="F300" s="225" t="s">
        <v>3005</v>
      </c>
      <c r="G300" s="223"/>
      <c r="H300" s="226">
        <v>0.45500000000000002</v>
      </c>
      <c r="I300" s="227"/>
      <c r="J300" s="223"/>
      <c r="K300" s="223"/>
      <c r="L300" s="228"/>
      <c r="M300" s="229"/>
      <c r="N300" s="230"/>
      <c r="O300" s="230"/>
      <c r="P300" s="230"/>
      <c r="Q300" s="230"/>
      <c r="R300" s="230"/>
      <c r="S300" s="230"/>
      <c r="T300" s="231"/>
      <c r="AT300" s="232" t="s">
        <v>161</v>
      </c>
      <c r="AU300" s="232" t="s">
        <v>83</v>
      </c>
      <c r="AV300" s="14" t="s">
        <v>83</v>
      </c>
      <c r="AW300" s="14" t="s">
        <v>36</v>
      </c>
      <c r="AX300" s="14" t="s">
        <v>81</v>
      </c>
      <c r="AY300" s="232" t="s">
        <v>152</v>
      </c>
    </row>
    <row r="301" spans="1:65" s="2" customFormat="1" ht="36" customHeight="1">
      <c r="A301" s="37"/>
      <c r="B301" s="38"/>
      <c r="C301" s="198" t="s">
        <v>621</v>
      </c>
      <c r="D301" s="198" t="s">
        <v>154</v>
      </c>
      <c r="E301" s="199" t="s">
        <v>1532</v>
      </c>
      <c r="F301" s="200" t="s">
        <v>1533</v>
      </c>
      <c r="G301" s="201" t="s">
        <v>1084</v>
      </c>
      <c r="H301" s="265"/>
      <c r="I301" s="203"/>
      <c r="J301" s="204">
        <f>ROUND(I301*H301,2)</f>
        <v>0</v>
      </c>
      <c r="K301" s="200" t="s">
        <v>158</v>
      </c>
      <c r="L301" s="42"/>
      <c r="M301" s="269" t="s">
        <v>21</v>
      </c>
      <c r="N301" s="270" t="s">
        <v>45</v>
      </c>
      <c r="O301" s="271"/>
      <c r="P301" s="272">
        <f>O301*H301</f>
        <v>0</v>
      </c>
      <c r="Q301" s="272">
        <v>0</v>
      </c>
      <c r="R301" s="272">
        <f>Q301*H301</f>
        <v>0</v>
      </c>
      <c r="S301" s="272">
        <v>0</v>
      </c>
      <c r="T301" s="273">
        <f>S301*H301</f>
        <v>0</v>
      </c>
      <c r="U301" s="37"/>
      <c r="V301" s="37"/>
      <c r="W301" s="37"/>
      <c r="X301" s="37"/>
      <c r="Y301" s="37"/>
      <c r="Z301" s="37"/>
      <c r="AA301" s="37"/>
      <c r="AB301" s="37"/>
      <c r="AC301" s="37"/>
      <c r="AD301" s="37"/>
      <c r="AE301" s="37"/>
      <c r="AR301" s="209" t="s">
        <v>259</v>
      </c>
      <c r="AT301" s="209" t="s">
        <v>154</v>
      </c>
      <c r="AU301" s="209" t="s">
        <v>83</v>
      </c>
      <c r="AY301" s="19" t="s">
        <v>152</v>
      </c>
      <c r="BE301" s="210">
        <f>IF(N301="základní",J301,0)</f>
        <v>0</v>
      </c>
      <c r="BF301" s="210">
        <f>IF(N301="snížená",J301,0)</f>
        <v>0</v>
      </c>
      <c r="BG301" s="210">
        <f>IF(N301="zákl. přenesená",J301,0)</f>
        <v>0</v>
      </c>
      <c r="BH301" s="210">
        <f>IF(N301="sníž. přenesená",J301,0)</f>
        <v>0</v>
      </c>
      <c r="BI301" s="210">
        <f>IF(N301="nulová",J301,0)</f>
        <v>0</v>
      </c>
      <c r="BJ301" s="19" t="s">
        <v>81</v>
      </c>
      <c r="BK301" s="210">
        <f>ROUND(I301*H301,2)</f>
        <v>0</v>
      </c>
      <c r="BL301" s="19" t="s">
        <v>259</v>
      </c>
      <c r="BM301" s="209" t="s">
        <v>3006</v>
      </c>
    </row>
    <row r="302" spans="1:65" s="2" customFormat="1" ht="6.95" customHeight="1">
      <c r="A302" s="37"/>
      <c r="B302" s="51"/>
      <c r="C302" s="52"/>
      <c r="D302" s="52"/>
      <c r="E302" s="52"/>
      <c r="F302" s="52"/>
      <c r="G302" s="52"/>
      <c r="H302" s="52"/>
      <c r="I302" s="148"/>
      <c r="J302" s="52"/>
      <c r="K302" s="52"/>
      <c r="L302" s="42"/>
      <c r="M302" s="37"/>
      <c r="O302" s="37"/>
      <c r="P302" s="37"/>
      <c r="Q302" s="37"/>
      <c r="R302" s="37"/>
      <c r="S302" s="37"/>
      <c r="T302" s="37"/>
      <c r="U302" s="37"/>
      <c r="V302" s="37"/>
      <c r="W302" s="37"/>
      <c r="X302" s="37"/>
      <c r="Y302" s="37"/>
      <c r="Z302" s="37"/>
      <c r="AA302" s="37"/>
      <c r="AB302" s="37"/>
      <c r="AC302" s="37"/>
      <c r="AD302" s="37"/>
      <c r="AE302" s="37"/>
    </row>
  </sheetData>
  <sheetProtection algorithmName="SHA-512" hashValue="VBdypU7qsviA5ID9P6Tbp35+k+rL53pAqUmnZc3PVOZniFQKvwMYlzDH06JYzrPxvdQFSu+9bJjMtC8oRDXDtw==" saltValue="dL/OQWtpMIBDg7rQ2oe3aI9rqGUNtfEjAeR+3WDP0XpeZ4Elj0Ok+6XY4GPE7WhAergPQOCIhx1yFVNShZMJtQ==" spinCount="100000" sheet="1" objects="1" scenarios="1" formatColumns="0" formatRows="0" autoFilter="0"/>
  <autoFilter ref="C93:K301"/>
  <mergeCells count="9">
    <mergeCell ref="E50:H50"/>
    <mergeCell ref="E84:H84"/>
    <mergeCell ref="E86:H8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6"/>
  <sheetViews>
    <sheetView showGridLines="0" tabSelected="1" topLeftCell="A65" workbookViewId="0">
      <selection activeCell="I84" sqref="I84"/>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2"/>
      <c r="L2" s="397"/>
      <c r="M2" s="397"/>
      <c r="N2" s="397"/>
      <c r="O2" s="397"/>
      <c r="P2" s="397"/>
      <c r="Q2" s="397"/>
      <c r="R2" s="397"/>
      <c r="S2" s="397"/>
      <c r="T2" s="397"/>
      <c r="U2" s="397"/>
      <c r="V2" s="397"/>
      <c r="AT2" s="19" t="s">
        <v>95</v>
      </c>
    </row>
    <row r="3" spans="1:46" s="1" customFormat="1" ht="6.95" customHeight="1">
      <c r="B3" s="113"/>
      <c r="C3" s="114"/>
      <c r="D3" s="114"/>
      <c r="E3" s="114"/>
      <c r="F3" s="114"/>
      <c r="G3" s="114"/>
      <c r="H3" s="114"/>
      <c r="I3" s="115"/>
      <c r="J3" s="114"/>
      <c r="K3" s="114"/>
      <c r="L3" s="22"/>
      <c r="AT3" s="19" t="s">
        <v>83</v>
      </c>
    </row>
    <row r="4" spans="1:46" s="1" customFormat="1" ht="24.95" customHeight="1">
      <c r="B4" s="22"/>
      <c r="D4" s="116" t="s">
        <v>99</v>
      </c>
      <c r="I4" s="112"/>
      <c r="L4" s="22"/>
      <c r="M4" s="117" t="s">
        <v>10</v>
      </c>
      <c r="AT4" s="19" t="s">
        <v>4</v>
      </c>
    </row>
    <row r="5" spans="1:46" s="1" customFormat="1" ht="6.95" customHeight="1">
      <c r="B5" s="22"/>
      <c r="I5" s="112"/>
      <c r="L5" s="22"/>
    </row>
    <row r="6" spans="1:46" s="1" customFormat="1" ht="12" customHeight="1">
      <c r="B6" s="22"/>
      <c r="D6" s="118" t="s">
        <v>16</v>
      </c>
      <c r="I6" s="112"/>
      <c r="L6" s="22"/>
    </row>
    <row r="7" spans="1:46" s="1" customFormat="1" ht="16.5" customHeight="1">
      <c r="B7" s="22"/>
      <c r="E7" s="413" t="str">
        <f>'Rekapitulace stavby'!K6</f>
        <v>Vlaštovičky HASIČSKÁ ZBROJNICE</v>
      </c>
      <c r="F7" s="414"/>
      <c r="G7" s="414"/>
      <c r="H7" s="414"/>
      <c r="I7" s="112"/>
      <c r="L7" s="22"/>
    </row>
    <row r="8" spans="1:46" s="2" customFormat="1" ht="12" customHeight="1">
      <c r="A8" s="37"/>
      <c r="B8" s="42"/>
      <c r="C8" s="37"/>
      <c r="D8" s="118" t="s">
        <v>100</v>
      </c>
      <c r="E8" s="37"/>
      <c r="F8" s="37"/>
      <c r="G8" s="37"/>
      <c r="H8" s="37"/>
      <c r="I8" s="119"/>
      <c r="J8" s="37"/>
      <c r="K8" s="37"/>
      <c r="L8" s="120"/>
      <c r="S8" s="37"/>
      <c r="T8" s="37"/>
      <c r="U8" s="37"/>
      <c r="V8" s="37"/>
      <c r="W8" s="37"/>
      <c r="X8" s="37"/>
      <c r="Y8" s="37"/>
      <c r="Z8" s="37"/>
      <c r="AA8" s="37"/>
      <c r="AB8" s="37"/>
      <c r="AC8" s="37"/>
      <c r="AD8" s="37"/>
      <c r="AE8" s="37"/>
    </row>
    <row r="9" spans="1:46" s="2" customFormat="1" ht="16.5" customHeight="1">
      <c r="A9" s="37"/>
      <c r="B9" s="42"/>
      <c r="C9" s="37"/>
      <c r="D9" s="37"/>
      <c r="E9" s="415" t="s">
        <v>3007</v>
      </c>
      <c r="F9" s="416"/>
      <c r="G9" s="416"/>
      <c r="H9" s="416"/>
      <c r="I9" s="119"/>
      <c r="J9" s="37"/>
      <c r="K9" s="37"/>
      <c r="L9" s="120"/>
      <c r="S9" s="37"/>
      <c r="T9" s="37"/>
      <c r="U9" s="37"/>
      <c r="V9" s="37"/>
      <c r="W9" s="37"/>
      <c r="X9" s="37"/>
      <c r="Y9" s="37"/>
      <c r="Z9" s="37"/>
      <c r="AA9" s="37"/>
      <c r="AB9" s="37"/>
      <c r="AC9" s="37"/>
      <c r="AD9" s="37"/>
      <c r="AE9" s="37"/>
    </row>
    <row r="10" spans="1:46" s="2" customFormat="1">
      <c r="A10" s="37"/>
      <c r="B10" s="42"/>
      <c r="C10" s="37"/>
      <c r="D10" s="37"/>
      <c r="E10" s="37"/>
      <c r="F10" s="37"/>
      <c r="G10" s="37"/>
      <c r="H10" s="37"/>
      <c r="I10" s="119"/>
      <c r="J10" s="37"/>
      <c r="K10" s="37"/>
      <c r="L10" s="120"/>
      <c r="S10" s="37"/>
      <c r="T10" s="37"/>
      <c r="U10" s="37"/>
      <c r="V10" s="37"/>
      <c r="W10" s="37"/>
      <c r="X10" s="37"/>
      <c r="Y10" s="37"/>
      <c r="Z10" s="37"/>
      <c r="AA10" s="37"/>
      <c r="AB10" s="37"/>
      <c r="AC10" s="37"/>
      <c r="AD10" s="37"/>
      <c r="AE10" s="37"/>
    </row>
    <row r="11" spans="1:46" s="2" customFormat="1" ht="12" customHeight="1">
      <c r="A11" s="37"/>
      <c r="B11" s="42"/>
      <c r="C11" s="37"/>
      <c r="D11" s="118" t="s">
        <v>18</v>
      </c>
      <c r="E11" s="37"/>
      <c r="F11" s="107" t="s">
        <v>19</v>
      </c>
      <c r="G11" s="37"/>
      <c r="H11" s="37"/>
      <c r="I11" s="121" t="s">
        <v>20</v>
      </c>
      <c r="J11" s="107" t="s">
        <v>21</v>
      </c>
      <c r="K11" s="37"/>
      <c r="L11" s="120"/>
      <c r="S11" s="37"/>
      <c r="T11" s="37"/>
      <c r="U11" s="37"/>
      <c r="V11" s="37"/>
      <c r="W11" s="37"/>
      <c r="X11" s="37"/>
      <c r="Y11" s="37"/>
      <c r="Z11" s="37"/>
      <c r="AA11" s="37"/>
      <c r="AB11" s="37"/>
      <c r="AC11" s="37"/>
      <c r="AD11" s="37"/>
      <c r="AE11" s="37"/>
    </row>
    <row r="12" spans="1:46" s="2" customFormat="1" ht="12" customHeight="1">
      <c r="A12" s="37"/>
      <c r="B12" s="42"/>
      <c r="C12" s="37"/>
      <c r="D12" s="118" t="s">
        <v>22</v>
      </c>
      <c r="E12" s="37"/>
      <c r="F12" s="107" t="s">
        <v>23</v>
      </c>
      <c r="G12" s="37"/>
      <c r="H12" s="37"/>
      <c r="I12" s="121" t="s">
        <v>24</v>
      </c>
      <c r="J12" s="122" t="str">
        <f>'Rekapitulace stavby'!AN8</f>
        <v>15.4.2019</v>
      </c>
      <c r="K12" s="37"/>
      <c r="L12" s="120"/>
      <c r="S12" s="37"/>
      <c r="T12" s="37"/>
      <c r="U12" s="37"/>
      <c r="V12" s="37"/>
      <c r="W12" s="37"/>
      <c r="X12" s="37"/>
      <c r="Y12" s="37"/>
      <c r="Z12" s="37"/>
      <c r="AA12" s="37"/>
      <c r="AB12" s="37"/>
      <c r="AC12" s="37"/>
      <c r="AD12" s="37"/>
      <c r="AE12" s="37"/>
    </row>
    <row r="13" spans="1:46" s="2" customFormat="1" ht="21.75" customHeight="1">
      <c r="A13" s="37"/>
      <c r="B13" s="42"/>
      <c r="C13" s="37"/>
      <c r="D13" s="123" t="s">
        <v>26</v>
      </c>
      <c r="E13" s="37"/>
      <c r="F13" s="124" t="s">
        <v>3008</v>
      </c>
      <c r="G13" s="37"/>
      <c r="H13" s="37"/>
      <c r="I13" s="119"/>
      <c r="J13" s="37"/>
      <c r="K13" s="37"/>
      <c r="L13" s="120"/>
      <c r="S13" s="37"/>
      <c r="T13" s="37"/>
      <c r="U13" s="37"/>
      <c r="V13" s="37"/>
      <c r="W13" s="37"/>
      <c r="X13" s="37"/>
      <c r="Y13" s="37"/>
      <c r="Z13" s="37"/>
      <c r="AA13" s="37"/>
      <c r="AB13" s="37"/>
      <c r="AC13" s="37"/>
      <c r="AD13" s="37"/>
      <c r="AE13" s="37"/>
    </row>
    <row r="14" spans="1:46" s="2" customFormat="1" ht="12" customHeight="1">
      <c r="A14" s="37"/>
      <c r="B14" s="42"/>
      <c r="C14" s="37"/>
      <c r="D14" s="118" t="s">
        <v>28</v>
      </c>
      <c r="E14" s="37"/>
      <c r="F14" s="37"/>
      <c r="G14" s="37"/>
      <c r="H14" s="37"/>
      <c r="I14" s="121" t="s">
        <v>29</v>
      </c>
      <c r="J14" s="107" t="s">
        <v>21</v>
      </c>
      <c r="K14" s="37"/>
      <c r="L14" s="120"/>
      <c r="S14" s="37"/>
      <c r="T14" s="37"/>
      <c r="U14" s="37"/>
      <c r="V14" s="37"/>
      <c r="W14" s="37"/>
      <c r="X14" s="37"/>
      <c r="Y14" s="37"/>
      <c r="Z14" s="37"/>
      <c r="AA14" s="37"/>
      <c r="AB14" s="37"/>
      <c r="AC14" s="37"/>
      <c r="AD14" s="37"/>
      <c r="AE14" s="37"/>
    </row>
    <row r="15" spans="1:46" s="2" customFormat="1" ht="18" customHeight="1">
      <c r="A15" s="37"/>
      <c r="B15" s="42"/>
      <c r="C15" s="37"/>
      <c r="D15" s="37"/>
      <c r="E15" s="107" t="s">
        <v>30</v>
      </c>
      <c r="F15" s="37"/>
      <c r="G15" s="37"/>
      <c r="H15" s="37"/>
      <c r="I15" s="121" t="s">
        <v>31</v>
      </c>
      <c r="J15" s="107" t="s">
        <v>21</v>
      </c>
      <c r="K15" s="37"/>
      <c r="L15" s="120"/>
      <c r="S15" s="37"/>
      <c r="T15" s="37"/>
      <c r="U15" s="37"/>
      <c r="V15" s="37"/>
      <c r="W15" s="37"/>
      <c r="X15" s="37"/>
      <c r="Y15" s="37"/>
      <c r="Z15" s="37"/>
      <c r="AA15" s="37"/>
      <c r="AB15" s="37"/>
      <c r="AC15" s="37"/>
      <c r="AD15" s="37"/>
      <c r="AE15" s="37"/>
    </row>
    <row r="16" spans="1:46" s="2" customFormat="1" ht="6.95" customHeight="1">
      <c r="A16" s="37"/>
      <c r="B16" s="42"/>
      <c r="C16" s="37"/>
      <c r="D16" s="37"/>
      <c r="E16" s="37"/>
      <c r="F16" s="37"/>
      <c r="G16" s="37"/>
      <c r="H16" s="37"/>
      <c r="I16" s="119"/>
      <c r="J16" s="37"/>
      <c r="K16" s="37"/>
      <c r="L16" s="120"/>
      <c r="S16" s="37"/>
      <c r="T16" s="37"/>
      <c r="U16" s="37"/>
      <c r="V16" s="37"/>
      <c r="W16" s="37"/>
      <c r="X16" s="37"/>
      <c r="Y16" s="37"/>
      <c r="Z16" s="37"/>
      <c r="AA16" s="37"/>
      <c r="AB16" s="37"/>
      <c r="AC16" s="37"/>
      <c r="AD16" s="37"/>
      <c r="AE16" s="37"/>
    </row>
    <row r="17" spans="1:31" s="2" customFormat="1" ht="12" customHeight="1">
      <c r="A17" s="37"/>
      <c r="B17" s="42"/>
      <c r="C17" s="37"/>
      <c r="D17" s="118" t="s">
        <v>32</v>
      </c>
      <c r="E17" s="37"/>
      <c r="F17" s="37"/>
      <c r="G17" s="37"/>
      <c r="H17" s="37"/>
      <c r="I17" s="121" t="s">
        <v>29</v>
      </c>
      <c r="J17" s="32" t="str">
        <f>'Rekapitulace stavby'!AN13</f>
        <v>Vyplň údaj</v>
      </c>
      <c r="K17" s="37"/>
      <c r="L17" s="120"/>
      <c r="S17" s="37"/>
      <c r="T17" s="37"/>
      <c r="U17" s="37"/>
      <c r="V17" s="37"/>
      <c r="W17" s="37"/>
      <c r="X17" s="37"/>
      <c r="Y17" s="37"/>
      <c r="Z17" s="37"/>
      <c r="AA17" s="37"/>
      <c r="AB17" s="37"/>
      <c r="AC17" s="37"/>
      <c r="AD17" s="37"/>
      <c r="AE17" s="37"/>
    </row>
    <row r="18" spans="1:31" s="2" customFormat="1" ht="18" customHeight="1">
      <c r="A18" s="37"/>
      <c r="B18" s="42"/>
      <c r="C18" s="37"/>
      <c r="D18" s="37"/>
      <c r="E18" s="417" t="str">
        <f>'Rekapitulace stavby'!E14</f>
        <v>Vyplň údaj</v>
      </c>
      <c r="F18" s="418"/>
      <c r="G18" s="418"/>
      <c r="H18" s="418"/>
      <c r="I18" s="121" t="s">
        <v>31</v>
      </c>
      <c r="J18" s="32" t="str">
        <f>'Rekapitulace stavby'!AN14</f>
        <v>Vyplň údaj</v>
      </c>
      <c r="K18" s="37"/>
      <c r="L18" s="120"/>
      <c r="S18" s="37"/>
      <c r="T18" s="37"/>
      <c r="U18" s="37"/>
      <c r="V18" s="37"/>
      <c r="W18" s="37"/>
      <c r="X18" s="37"/>
      <c r="Y18" s="37"/>
      <c r="Z18" s="37"/>
      <c r="AA18" s="37"/>
      <c r="AB18" s="37"/>
      <c r="AC18" s="37"/>
      <c r="AD18" s="37"/>
      <c r="AE18" s="37"/>
    </row>
    <row r="19" spans="1:31" s="2" customFormat="1" ht="6.95" customHeight="1">
      <c r="A19" s="37"/>
      <c r="B19" s="42"/>
      <c r="C19" s="37"/>
      <c r="D19" s="37"/>
      <c r="E19" s="37"/>
      <c r="F19" s="37"/>
      <c r="G19" s="37"/>
      <c r="H19" s="37"/>
      <c r="I19" s="119"/>
      <c r="J19" s="37"/>
      <c r="K19" s="37"/>
      <c r="L19" s="120"/>
      <c r="S19" s="37"/>
      <c r="T19" s="37"/>
      <c r="U19" s="37"/>
      <c r="V19" s="37"/>
      <c r="W19" s="37"/>
      <c r="X19" s="37"/>
      <c r="Y19" s="37"/>
      <c r="Z19" s="37"/>
      <c r="AA19" s="37"/>
      <c r="AB19" s="37"/>
      <c r="AC19" s="37"/>
      <c r="AD19" s="37"/>
      <c r="AE19" s="37"/>
    </row>
    <row r="20" spans="1:31" s="2" customFormat="1" ht="12" customHeight="1">
      <c r="A20" s="37"/>
      <c r="B20" s="42"/>
      <c r="C20" s="37"/>
      <c r="D20" s="118" t="s">
        <v>34</v>
      </c>
      <c r="E20" s="37"/>
      <c r="F20" s="37"/>
      <c r="G20" s="37"/>
      <c r="H20" s="37"/>
      <c r="I20" s="121" t="s">
        <v>29</v>
      </c>
      <c r="J20" s="107" t="s">
        <v>21</v>
      </c>
      <c r="K20" s="37"/>
      <c r="L20" s="120"/>
      <c r="S20" s="37"/>
      <c r="T20" s="37"/>
      <c r="U20" s="37"/>
      <c r="V20" s="37"/>
      <c r="W20" s="37"/>
      <c r="X20" s="37"/>
      <c r="Y20" s="37"/>
      <c r="Z20" s="37"/>
      <c r="AA20" s="37"/>
      <c r="AB20" s="37"/>
      <c r="AC20" s="37"/>
      <c r="AD20" s="37"/>
      <c r="AE20" s="37"/>
    </row>
    <row r="21" spans="1:31" s="2" customFormat="1" ht="18" customHeight="1">
      <c r="A21" s="37"/>
      <c r="B21" s="42"/>
      <c r="C21" s="37"/>
      <c r="D21" s="37"/>
      <c r="E21" s="107" t="s">
        <v>35</v>
      </c>
      <c r="F21" s="37"/>
      <c r="G21" s="37"/>
      <c r="H21" s="37"/>
      <c r="I21" s="121" t="s">
        <v>31</v>
      </c>
      <c r="J21" s="107" t="s">
        <v>21</v>
      </c>
      <c r="K21" s="37"/>
      <c r="L21" s="120"/>
      <c r="S21" s="37"/>
      <c r="T21" s="37"/>
      <c r="U21" s="37"/>
      <c r="V21" s="37"/>
      <c r="W21" s="37"/>
      <c r="X21" s="37"/>
      <c r="Y21" s="37"/>
      <c r="Z21" s="37"/>
      <c r="AA21" s="37"/>
      <c r="AB21" s="37"/>
      <c r="AC21" s="37"/>
      <c r="AD21" s="37"/>
      <c r="AE21" s="37"/>
    </row>
    <row r="22" spans="1:31" s="2" customFormat="1" ht="6.95" customHeight="1">
      <c r="A22" s="37"/>
      <c r="B22" s="42"/>
      <c r="C22" s="37"/>
      <c r="D22" s="37"/>
      <c r="E22" s="37"/>
      <c r="F22" s="37"/>
      <c r="G22" s="37"/>
      <c r="H22" s="37"/>
      <c r="I22" s="119"/>
      <c r="J22" s="37"/>
      <c r="K22" s="37"/>
      <c r="L22" s="120"/>
      <c r="S22" s="37"/>
      <c r="T22" s="37"/>
      <c r="U22" s="37"/>
      <c r="V22" s="37"/>
      <c r="W22" s="37"/>
      <c r="X22" s="37"/>
      <c r="Y22" s="37"/>
      <c r="Z22" s="37"/>
      <c r="AA22" s="37"/>
      <c r="AB22" s="37"/>
      <c r="AC22" s="37"/>
      <c r="AD22" s="37"/>
      <c r="AE22" s="37"/>
    </row>
    <row r="23" spans="1:31" s="2" customFormat="1" ht="12" customHeight="1">
      <c r="A23" s="37"/>
      <c r="B23" s="42"/>
      <c r="C23" s="37"/>
      <c r="D23" s="118" t="s">
        <v>37</v>
      </c>
      <c r="E23" s="37"/>
      <c r="F23" s="37"/>
      <c r="G23" s="37"/>
      <c r="H23" s="37"/>
      <c r="I23" s="121" t="s">
        <v>29</v>
      </c>
      <c r="J23" s="107" t="s">
        <v>21</v>
      </c>
      <c r="K23" s="37"/>
      <c r="L23" s="120"/>
      <c r="S23" s="37"/>
      <c r="T23" s="37"/>
      <c r="U23" s="37"/>
      <c r="V23" s="37"/>
      <c r="W23" s="37"/>
      <c r="X23" s="37"/>
      <c r="Y23" s="37"/>
      <c r="Z23" s="37"/>
      <c r="AA23" s="37"/>
      <c r="AB23" s="37"/>
      <c r="AC23" s="37"/>
      <c r="AD23" s="37"/>
      <c r="AE23" s="37"/>
    </row>
    <row r="24" spans="1:31" s="2" customFormat="1" ht="18" customHeight="1">
      <c r="A24" s="37"/>
      <c r="B24" s="42"/>
      <c r="C24" s="37"/>
      <c r="D24" s="37"/>
      <c r="E24" s="107" t="s">
        <v>35</v>
      </c>
      <c r="F24" s="37"/>
      <c r="G24" s="37"/>
      <c r="H24" s="37"/>
      <c r="I24" s="121" t="s">
        <v>31</v>
      </c>
      <c r="J24" s="107" t="s">
        <v>21</v>
      </c>
      <c r="K24" s="37"/>
      <c r="L24" s="120"/>
      <c r="S24" s="37"/>
      <c r="T24" s="37"/>
      <c r="U24" s="37"/>
      <c r="V24" s="37"/>
      <c r="W24" s="37"/>
      <c r="X24" s="37"/>
      <c r="Y24" s="37"/>
      <c r="Z24" s="37"/>
      <c r="AA24" s="37"/>
      <c r="AB24" s="37"/>
      <c r="AC24" s="37"/>
      <c r="AD24" s="37"/>
      <c r="AE24" s="37"/>
    </row>
    <row r="25" spans="1:31" s="2" customFormat="1" ht="6.95" customHeight="1">
      <c r="A25" s="37"/>
      <c r="B25" s="42"/>
      <c r="C25" s="37"/>
      <c r="D25" s="37"/>
      <c r="E25" s="37"/>
      <c r="F25" s="37"/>
      <c r="G25" s="37"/>
      <c r="H25" s="37"/>
      <c r="I25" s="119"/>
      <c r="J25" s="37"/>
      <c r="K25" s="37"/>
      <c r="L25" s="120"/>
      <c r="S25" s="37"/>
      <c r="T25" s="37"/>
      <c r="U25" s="37"/>
      <c r="V25" s="37"/>
      <c r="W25" s="37"/>
      <c r="X25" s="37"/>
      <c r="Y25" s="37"/>
      <c r="Z25" s="37"/>
      <c r="AA25" s="37"/>
      <c r="AB25" s="37"/>
      <c r="AC25" s="37"/>
      <c r="AD25" s="37"/>
      <c r="AE25" s="37"/>
    </row>
    <row r="26" spans="1:31" s="2" customFormat="1" ht="12" customHeight="1">
      <c r="A26" s="37"/>
      <c r="B26" s="42"/>
      <c r="C26" s="37"/>
      <c r="D26" s="118" t="s">
        <v>38</v>
      </c>
      <c r="E26" s="37"/>
      <c r="F26" s="37"/>
      <c r="G26" s="37"/>
      <c r="H26" s="37"/>
      <c r="I26" s="119"/>
      <c r="J26" s="37"/>
      <c r="K26" s="37"/>
      <c r="L26" s="120"/>
      <c r="S26" s="37"/>
      <c r="T26" s="37"/>
      <c r="U26" s="37"/>
      <c r="V26" s="37"/>
      <c r="W26" s="37"/>
      <c r="X26" s="37"/>
      <c r="Y26" s="37"/>
      <c r="Z26" s="37"/>
      <c r="AA26" s="37"/>
      <c r="AB26" s="37"/>
      <c r="AC26" s="37"/>
      <c r="AD26" s="37"/>
      <c r="AE26" s="37"/>
    </row>
    <row r="27" spans="1:31" s="8" customFormat="1" ht="16.5" customHeight="1">
      <c r="A27" s="125"/>
      <c r="B27" s="126"/>
      <c r="C27" s="125"/>
      <c r="D27" s="125"/>
      <c r="E27" s="419" t="s">
        <v>21</v>
      </c>
      <c r="F27" s="419"/>
      <c r="G27" s="419"/>
      <c r="H27" s="419"/>
      <c r="I27" s="127"/>
      <c r="J27" s="125"/>
      <c r="K27" s="125"/>
      <c r="L27" s="128"/>
      <c r="S27" s="125"/>
      <c r="T27" s="125"/>
      <c r="U27" s="125"/>
      <c r="V27" s="125"/>
      <c r="W27" s="125"/>
      <c r="X27" s="125"/>
      <c r="Y27" s="125"/>
      <c r="Z27" s="125"/>
      <c r="AA27" s="125"/>
      <c r="AB27" s="125"/>
      <c r="AC27" s="125"/>
      <c r="AD27" s="125"/>
      <c r="AE27" s="125"/>
    </row>
    <row r="28" spans="1:31" s="2" customFormat="1" ht="6.95" customHeight="1">
      <c r="A28" s="37"/>
      <c r="B28" s="42"/>
      <c r="C28" s="37"/>
      <c r="D28" s="37"/>
      <c r="E28" s="37"/>
      <c r="F28" s="37"/>
      <c r="G28" s="37"/>
      <c r="H28" s="37"/>
      <c r="I28" s="119"/>
      <c r="J28" s="37"/>
      <c r="K28" s="37"/>
      <c r="L28" s="120"/>
      <c r="S28" s="37"/>
      <c r="T28" s="37"/>
      <c r="U28" s="37"/>
      <c r="V28" s="37"/>
      <c r="W28" s="37"/>
      <c r="X28" s="37"/>
      <c r="Y28" s="37"/>
      <c r="Z28" s="37"/>
      <c r="AA28" s="37"/>
      <c r="AB28" s="37"/>
      <c r="AC28" s="37"/>
      <c r="AD28" s="37"/>
      <c r="AE28" s="37"/>
    </row>
    <row r="29" spans="1:31" s="2" customFormat="1" ht="6.95" customHeight="1">
      <c r="A29" s="37"/>
      <c r="B29" s="42"/>
      <c r="C29" s="37"/>
      <c r="D29" s="129"/>
      <c r="E29" s="129"/>
      <c r="F29" s="129"/>
      <c r="G29" s="129"/>
      <c r="H29" s="129"/>
      <c r="I29" s="130"/>
      <c r="J29" s="129"/>
      <c r="K29" s="129"/>
      <c r="L29" s="120"/>
      <c r="S29" s="37"/>
      <c r="T29" s="37"/>
      <c r="U29" s="37"/>
      <c r="V29" s="37"/>
      <c r="W29" s="37"/>
      <c r="X29" s="37"/>
      <c r="Y29" s="37"/>
      <c r="Z29" s="37"/>
      <c r="AA29" s="37"/>
      <c r="AB29" s="37"/>
      <c r="AC29" s="37"/>
      <c r="AD29" s="37"/>
      <c r="AE29" s="37"/>
    </row>
    <row r="30" spans="1:31" s="2" customFormat="1" ht="25.35" customHeight="1">
      <c r="A30" s="37"/>
      <c r="B30" s="42"/>
      <c r="C30" s="37"/>
      <c r="D30" s="131" t="s">
        <v>40</v>
      </c>
      <c r="E30" s="37"/>
      <c r="F30" s="37"/>
      <c r="G30" s="37"/>
      <c r="H30" s="37"/>
      <c r="I30" s="119"/>
      <c r="J30" s="132">
        <f>ROUND(J81, 2)</f>
        <v>0</v>
      </c>
      <c r="K30" s="37"/>
      <c r="L30" s="120"/>
      <c r="S30" s="37"/>
      <c r="T30" s="37"/>
      <c r="U30" s="37"/>
      <c r="V30" s="37"/>
      <c r="W30" s="37"/>
      <c r="X30" s="37"/>
      <c r="Y30" s="37"/>
      <c r="Z30" s="37"/>
      <c r="AA30" s="37"/>
      <c r="AB30" s="37"/>
      <c r="AC30" s="37"/>
      <c r="AD30" s="37"/>
      <c r="AE30" s="37"/>
    </row>
    <row r="31" spans="1:31" s="2" customFormat="1" ht="6.95" customHeight="1">
      <c r="A31" s="37"/>
      <c r="B31" s="42"/>
      <c r="C31" s="37"/>
      <c r="D31" s="129"/>
      <c r="E31" s="129"/>
      <c r="F31" s="129"/>
      <c r="G31" s="129"/>
      <c r="H31" s="129"/>
      <c r="I31" s="130"/>
      <c r="J31" s="129"/>
      <c r="K31" s="129"/>
      <c r="L31" s="120"/>
      <c r="S31" s="37"/>
      <c r="T31" s="37"/>
      <c r="U31" s="37"/>
      <c r="V31" s="37"/>
      <c r="W31" s="37"/>
      <c r="X31" s="37"/>
      <c r="Y31" s="37"/>
      <c r="Z31" s="37"/>
      <c r="AA31" s="37"/>
      <c r="AB31" s="37"/>
      <c r="AC31" s="37"/>
      <c r="AD31" s="37"/>
      <c r="AE31" s="37"/>
    </row>
    <row r="32" spans="1:31" s="2" customFormat="1" ht="14.45" customHeight="1">
      <c r="A32" s="37"/>
      <c r="B32" s="42"/>
      <c r="C32" s="37"/>
      <c r="D32" s="37"/>
      <c r="E32" s="37"/>
      <c r="F32" s="133" t="s">
        <v>42</v>
      </c>
      <c r="G32" s="37"/>
      <c r="H32" s="37"/>
      <c r="I32" s="134" t="s">
        <v>41</v>
      </c>
      <c r="J32" s="133" t="s">
        <v>43</v>
      </c>
      <c r="K32" s="37"/>
      <c r="L32" s="120"/>
      <c r="S32" s="37"/>
      <c r="T32" s="37"/>
      <c r="U32" s="37"/>
      <c r="V32" s="37"/>
      <c r="W32" s="37"/>
      <c r="X32" s="37"/>
      <c r="Y32" s="37"/>
      <c r="Z32" s="37"/>
      <c r="AA32" s="37"/>
      <c r="AB32" s="37"/>
      <c r="AC32" s="37"/>
      <c r="AD32" s="37"/>
      <c r="AE32" s="37"/>
    </row>
    <row r="33" spans="1:31" s="2" customFormat="1" ht="14.45" customHeight="1">
      <c r="A33" s="37"/>
      <c r="B33" s="42"/>
      <c r="C33" s="37"/>
      <c r="D33" s="135" t="s">
        <v>44</v>
      </c>
      <c r="E33" s="118" t="s">
        <v>45</v>
      </c>
      <c r="F33" s="136">
        <f>ROUND((SUM(BE81:BE85)),  2)</f>
        <v>0</v>
      </c>
      <c r="G33" s="37"/>
      <c r="H33" s="37"/>
      <c r="I33" s="137">
        <v>0.21</v>
      </c>
      <c r="J33" s="136">
        <f>ROUND(((SUM(BE81:BE85))*I33),  2)</f>
        <v>0</v>
      </c>
      <c r="K33" s="37"/>
      <c r="L33" s="120"/>
      <c r="S33" s="37"/>
      <c r="T33" s="37"/>
      <c r="U33" s="37"/>
      <c r="V33" s="37"/>
      <c r="W33" s="37"/>
      <c r="X33" s="37"/>
      <c r="Y33" s="37"/>
      <c r="Z33" s="37"/>
      <c r="AA33" s="37"/>
      <c r="AB33" s="37"/>
      <c r="AC33" s="37"/>
      <c r="AD33" s="37"/>
      <c r="AE33" s="37"/>
    </row>
    <row r="34" spans="1:31" s="2" customFormat="1" ht="14.45" customHeight="1">
      <c r="A34" s="37"/>
      <c r="B34" s="42"/>
      <c r="C34" s="37"/>
      <c r="D34" s="37"/>
      <c r="E34" s="118" t="s">
        <v>46</v>
      </c>
      <c r="F34" s="136">
        <f>ROUND((SUM(BF81:BF85)),  2)</f>
        <v>0</v>
      </c>
      <c r="G34" s="37"/>
      <c r="H34" s="37"/>
      <c r="I34" s="137">
        <v>0.15</v>
      </c>
      <c r="J34" s="136">
        <f>ROUND(((SUM(BF81:BF85))*I34),  2)</f>
        <v>0</v>
      </c>
      <c r="K34" s="37"/>
      <c r="L34" s="120"/>
      <c r="S34" s="37"/>
      <c r="T34" s="37"/>
      <c r="U34" s="37"/>
      <c r="V34" s="37"/>
      <c r="W34" s="37"/>
      <c r="X34" s="37"/>
      <c r="Y34" s="37"/>
      <c r="Z34" s="37"/>
      <c r="AA34" s="37"/>
      <c r="AB34" s="37"/>
      <c r="AC34" s="37"/>
      <c r="AD34" s="37"/>
      <c r="AE34" s="37"/>
    </row>
    <row r="35" spans="1:31" s="2" customFormat="1" ht="14.45" hidden="1" customHeight="1">
      <c r="A35" s="37"/>
      <c r="B35" s="42"/>
      <c r="C35" s="37"/>
      <c r="D35" s="37"/>
      <c r="E35" s="118" t="s">
        <v>47</v>
      </c>
      <c r="F35" s="136">
        <f>ROUND((SUM(BG81:BG85)),  2)</f>
        <v>0</v>
      </c>
      <c r="G35" s="37"/>
      <c r="H35" s="37"/>
      <c r="I35" s="137">
        <v>0.21</v>
      </c>
      <c r="J35" s="136">
        <f>0</f>
        <v>0</v>
      </c>
      <c r="K35" s="37"/>
      <c r="L35" s="120"/>
      <c r="S35" s="37"/>
      <c r="T35" s="37"/>
      <c r="U35" s="37"/>
      <c r="V35" s="37"/>
      <c r="W35" s="37"/>
      <c r="X35" s="37"/>
      <c r="Y35" s="37"/>
      <c r="Z35" s="37"/>
      <c r="AA35" s="37"/>
      <c r="AB35" s="37"/>
      <c r="AC35" s="37"/>
      <c r="AD35" s="37"/>
      <c r="AE35" s="37"/>
    </row>
    <row r="36" spans="1:31" s="2" customFormat="1" ht="14.45" hidden="1" customHeight="1">
      <c r="A36" s="37"/>
      <c r="B36" s="42"/>
      <c r="C36" s="37"/>
      <c r="D36" s="37"/>
      <c r="E36" s="118" t="s">
        <v>48</v>
      </c>
      <c r="F36" s="136">
        <f>ROUND((SUM(BH81:BH85)),  2)</f>
        <v>0</v>
      </c>
      <c r="G36" s="37"/>
      <c r="H36" s="37"/>
      <c r="I36" s="137">
        <v>0.15</v>
      </c>
      <c r="J36" s="136">
        <f>0</f>
        <v>0</v>
      </c>
      <c r="K36" s="37"/>
      <c r="L36" s="120"/>
      <c r="S36" s="37"/>
      <c r="T36" s="37"/>
      <c r="U36" s="37"/>
      <c r="V36" s="37"/>
      <c r="W36" s="37"/>
      <c r="X36" s="37"/>
      <c r="Y36" s="37"/>
      <c r="Z36" s="37"/>
      <c r="AA36" s="37"/>
      <c r="AB36" s="37"/>
      <c r="AC36" s="37"/>
      <c r="AD36" s="37"/>
      <c r="AE36" s="37"/>
    </row>
    <row r="37" spans="1:31" s="2" customFormat="1" ht="14.45" hidden="1" customHeight="1">
      <c r="A37" s="37"/>
      <c r="B37" s="42"/>
      <c r="C37" s="37"/>
      <c r="D37" s="37"/>
      <c r="E37" s="118" t="s">
        <v>49</v>
      </c>
      <c r="F37" s="136">
        <f>ROUND((SUM(BI81:BI85)),  2)</f>
        <v>0</v>
      </c>
      <c r="G37" s="37"/>
      <c r="H37" s="37"/>
      <c r="I37" s="137">
        <v>0</v>
      </c>
      <c r="J37" s="136">
        <f>0</f>
        <v>0</v>
      </c>
      <c r="K37" s="37"/>
      <c r="L37" s="120"/>
      <c r="S37" s="37"/>
      <c r="T37" s="37"/>
      <c r="U37" s="37"/>
      <c r="V37" s="37"/>
      <c r="W37" s="37"/>
      <c r="X37" s="37"/>
      <c r="Y37" s="37"/>
      <c r="Z37" s="37"/>
      <c r="AA37" s="37"/>
      <c r="AB37" s="37"/>
      <c r="AC37" s="37"/>
      <c r="AD37" s="37"/>
      <c r="AE37" s="37"/>
    </row>
    <row r="38" spans="1:31" s="2" customFormat="1" ht="6.95" customHeight="1">
      <c r="A38" s="37"/>
      <c r="B38" s="42"/>
      <c r="C38" s="37"/>
      <c r="D38" s="37"/>
      <c r="E38" s="37"/>
      <c r="F38" s="37"/>
      <c r="G38" s="37"/>
      <c r="H38" s="37"/>
      <c r="I38" s="119"/>
      <c r="J38" s="37"/>
      <c r="K38" s="37"/>
      <c r="L38" s="120"/>
      <c r="S38" s="37"/>
      <c r="T38" s="37"/>
      <c r="U38" s="37"/>
      <c r="V38" s="37"/>
      <c r="W38" s="37"/>
      <c r="X38" s="37"/>
      <c r="Y38" s="37"/>
      <c r="Z38" s="37"/>
      <c r="AA38" s="37"/>
      <c r="AB38" s="37"/>
      <c r="AC38" s="37"/>
      <c r="AD38" s="37"/>
      <c r="AE38" s="37"/>
    </row>
    <row r="39" spans="1:31" s="2" customFormat="1" ht="25.35" customHeight="1">
      <c r="A39" s="37"/>
      <c r="B39" s="42"/>
      <c r="C39" s="138"/>
      <c r="D39" s="139" t="s">
        <v>50</v>
      </c>
      <c r="E39" s="140"/>
      <c r="F39" s="140"/>
      <c r="G39" s="141" t="s">
        <v>51</v>
      </c>
      <c r="H39" s="142" t="s">
        <v>52</v>
      </c>
      <c r="I39" s="143"/>
      <c r="J39" s="144">
        <f>SUM(J30:J37)</f>
        <v>0</v>
      </c>
      <c r="K39" s="145"/>
      <c r="L39" s="120"/>
      <c r="S39" s="37"/>
      <c r="T39" s="37"/>
      <c r="U39" s="37"/>
      <c r="V39" s="37"/>
      <c r="W39" s="37"/>
      <c r="X39" s="37"/>
      <c r="Y39" s="37"/>
      <c r="Z39" s="37"/>
      <c r="AA39" s="37"/>
      <c r="AB39" s="37"/>
      <c r="AC39" s="37"/>
      <c r="AD39" s="37"/>
      <c r="AE39" s="37"/>
    </row>
    <row r="40" spans="1:31" s="2" customFormat="1" ht="14.45" customHeight="1">
      <c r="A40" s="37"/>
      <c r="B40" s="146"/>
      <c r="C40" s="147"/>
      <c r="D40" s="147"/>
      <c r="E40" s="147"/>
      <c r="F40" s="147"/>
      <c r="G40" s="147"/>
      <c r="H40" s="147"/>
      <c r="I40" s="148"/>
      <c r="J40" s="147"/>
      <c r="K40" s="147"/>
      <c r="L40" s="120"/>
      <c r="S40" s="37"/>
      <c r="T40" s="37"/>
      <c r="U40" s="37"/>
      <c r="V40" s="37"/>
      <c r="W40" s="37"/>
      <c r="X40" s="37"/>
      <c r="Y40" s="37"/>
      <c r="Z40" s="37"/>
      <c r="AA40" s="37"/>
      <c r="AB40" s="37"/>
      <c r="AC40" s="37"/>
      <c r="AD40" s="37"/>
      <c r="AE40" s="37"/>
    </row>
    <row r="44" spans="1:31" s="2" customFormat="1" ht="6.95" customHeight="1">
      <c r="A44" s="37"/>
      <c r="B44" s="149"/>
      <c r="C44" s="150"/>
      <c r="D44" s="150"/>
      <c r="E44" s="150"/>
      <c r="F44" s="150"/>
      <c r="G44" s="150"/>
      <c r="H44" s="150"/>
      <c r="I44" s="151"/>
      <c r="J44" s="150"/>
      <c r="K44" s="150"/>
      <c r="L44" s="120"/>
      <c r="S44" s="37"/>
      <c r="T44" s="37"/>
      <c r="U44" s="37"/>
      <c r="V44" s="37"/>
      <c r="W44" s="37"/>
      <c r="X44" s="37"/>
      <c r="Y44" s="37"/>
      <c r="Z44" s="37"/>
      <c r="AA44" s="37"/>
      <c r="AB44" s="37"/>
      <c r="AC44" s="37"/>
      <c r="AD44" s="37"/>
      <c r="AE44" s="37"/>
    </row>
    <row r="45" spans="1:31" s="2" customFormat="1" ht="24.95" customHeight="1">
      <c r="A45" s="37"/>
      <c r="B45" s="38"/>
      <c r="C45" s="25" t="s">
        <v>102</v>
      </c>
      <c r="D45" s="39"/>
      <c r="E45" s="39"/>
      <c r="F45" s="39"/>
      <c r="G45" s="39"/>
      <c r="H45" s="39"/>
      <c r="I45" s="119"/>
      <c r="J45" s="39"/>
      <c r="K45" s="39"/>
      <c r="L45" s="120"/>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11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11" t="str">
        <f>E7</f>
        <v>Vlaštovičky HASIČSKÁ ZBROJNICE</v>
      </c>
      <c r="F48" s="412"/>
      <c r="G48" s="412"/>
      <c r="H48" s="412"/>
      <c r="I48" s="119"/>
      <c r="J48" s="39"/>
      <c r="K48" s="39"/>
      <c r="L48" s="120"/>
      <c r="S48" s="37"/>
      <c r="T48" s="37"/>
      <c r="U48" s="37"/>
      <c r="V48" s="37"/>
      <c r="W48" s="37"/>
      <c r="X48" s="37"/>
      <c r="Y48" s="37"/>
      <c r="Z48" s="37"/>
      <c r="AA48" s="37"/>
      <c r="AB48" s="37"/>
      <c r="AC48" s="37"/>
      <c r="AD48" s="37"/>
      <c r="AE48" s="37"/>
    </row>
    <row r="49" spans="1:47" s="2" customFormat="1" ht="12" customHeight="1">
      <c r="A49" s="37"/>
      <c r="B49" s="38"/>
      <c r="C49" s="31" t="s">
        <v>100</v>
      </c>
      <c r="D49" s="39"/>
      <c r="E49" s="39"/>
      <c r="F49" s="39"/>
      <c r="G49" s="39"/>
      <c r="H49" s="39"/>
      <c r="I49" s="11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89" t="str">
        <f>E9</f>
        <v>SO 03 - Přípojka splaškové kanalizace</v>
      </c>
      <c r="F50" s="410"/>
      <c r="G50" s="410"/>
      <c r="H50" s="410"/>
      <c r="I50" s="119"/>
      <c r="J50" s="39"/>
      <c r="K50" s="39"/>
      <c r="L50" s="120"/>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11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Opava Vlaštovičky</v>
      </c>
      <c r="G52" s="39"/>
      <c r="H52" s="39"/>
      <c r="I52" s="121" t="s">
        <v>24</v>
      </c>
      <c r="J52" s="63" t="str">
        <f>IF(J12="","",J12)</f>
        <v>15.4.2019</v>
      </c>
      <c r="K52" s="39"/>
      <c r="L52" s="120"/>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119"/>
      <c r="J53" s="39"/>
      <c r="K53" s="39"/>
      <c r="L53" s="120"/>
      <c r="S53" s="37"/>
      <c r="T53" s="37"/>
      <c r="U53" s="37"/>
      <c r="V53" s="37"/>
      <c r="W53" s="37"/>
      <c r="X53" s="37"/>
      <c r="Y53" s="37"/>
      <c r="Z53" s="37"/>
      <c r="AA53" s="37"/>
      <c r="AB53" s="37"/>
      <c r="AC53" s="37"/>
      <c r="AD53" s="37"/>
      <c r="AE53" s="37"/>
    </row>
    <row r="54" spans="1:47" s="2" customFormat="1" ht="27.95" customHeight="1">
      <c r="A54" s="37"/>
      <c r="B54" s="38"/>
      <c r="C54" s="31" t="s">
        <v>28</v>
      </c>
      <c r="D54" s="39"/>
      <c r="E54" s="39"/>
      <c r="F54" s="29" t="str">
        <f>E15</f>
        <v>Statutární město opava</v>
      </c>
      <c r="G54" s="39"/>
      <c r="H54" s="39"/>
      <c r="I54" s="121" t="s">
        <v>34</v>
      </c>
      <c r="J54" s="35" t="str">
        <f>E21</f>
        <v>Ateliér EMMET s.r.o.</v>
      </c>
      <c r="K54" s="39"/>
      <c r="L54" s="120"/>
      <c r="S54" s="37"/>
      <c r="T54" s="37"/>
      <c r="U54" s="37"/>
      <c r="V54" s="37"/>
      <c r="W54" s="37"/>
      <c r="X54" s="37"/>
      <c r="Y54" s="37"/>
      <c r="Z54" s="37"/>
      <c r="AA54" s="37"/>
      <c r="AB54" s="37"/>
      <c r="AC54" s="37"/>
      <c r="AD54" s="37"/>
      <c r="AE54" s="37"/>
    </row>
    <row r="55" spans="1:47" s="2" customFormat="1" ht="27.95" customHeight="1">
      <c r="A55" s="37"/>
      <c r="B55" s="38"/>
      <c r="C55" s="31" t="s">
        <v>32</v>
      </c>
      <c r="D55" s="39"/>
      <c r="E55" s="39"/>
      <c r="F55" s="29" t="str">
        <f>IF(E18="","",E18)</f>
        <v>Vyplň údaj</v>
      </c>
      <c r="G55" s="39"/>
      <c r="H55" s="39"/>
      <c r="I55" s="121" t="s">
        <v>37</v>
      </c>
      <c r="J55" s="35" t="str">
        <f>E24</f>
        <v>Ateliér EMMET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9"/>
      <c r="J56" s="39"/>
      <c r="K56" s="39"/>
      <c r="L56" s="120"/>
      <c r="S56" s="37"/>
      <c r="T56" s="37"/>
      <c r="U56" s="37"/>
      <c r="V56" s="37"/>
      <c r="W56" s="37"/>
      <c r="X56" s="37"/>
      <c r="Y56" s="37"/>
      <c r="Z56" s="37"/>
      <c r="AA56" s="37"/>
      <c r="AB56" s="37"/>
      <c r="AC56" s="37"/>
      <c r="AD56" s="37"/>
      <c r="AE56" s="37"/>
    </row>
    <row r="57" spans="1:47" s="2" customFormat="1" ht="29.25" customHeight="1">
      <c r="A57" s="37"/>
      <c r="B57" s="38"/>
      <c r="C57" s="152" t="s">
        <v>103</v>
      </c>
      <c r="D57" s="153"/>
      <c r="E57" s="153"/>
      <c r="F57" s="153"/>
      <c r="G57" s="153"/>
      <c r="H57" s="153"/>
      <c r="I57" s="154"/>
      <c r="J57" s="155" t="s">
        <v>104</v>
      </c>
      <c r="K57" s="153"/>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9"/>
      <c r="J58" s="39"/>
      <c r="K58" s="39"/>
      <c r="L58" s="120"/>
      <c r="S58" s="37"/>
      <c r="T58" s="37"/>
      <c r="U58" s="37"/>
      <c r="V58" s="37"/>
      <c r="W58" s="37"/>
      <c r="X58" s="37"/>
      <c r="Y58" s="37"/>
      <c r="Z58" s="37"/>
      <c r="AA58" s="37"/>
      <c r="AB58" s="37"/>
      <c r="AC58" s="37"/>
      <c r="AD58" s="37"/>
      <c r="AE58" s="37"/>
    </row>
    <row r="59" spans="1:47" s="2" customFormat="1" ht="22.9" customHeight="1">
      <c r="A59" s="37"/>
      <c r="B59" s="38"/>
      <c r="C59" s="156" t="s">
        <v>72</v>
      </c>
      <c r="D59" s="39"/>
      <c r="E59" s="39"/>
      <c r="F59" s="39"/>
      <c r="G59" s="39"/>
      <c r="H59" s="39"/>
      <c r="I59" s="119"/>
      <c r="J59" s="81">
        <f>J81</f>
        <v>0</v>
      </c>
      <c r="K59" s="39"/>
      <c r="L59" s="120"/>
      <c r="S59" s="37"/>
      <c r="T59" s="37"/>
      <c r="U59" s="37"/>
      <c r="V59" s="37"/>
      <c r="W59" s="37"/>
      <c r="X59" s="37"/>
      <c r="Y59" s="37"/>
      <c r="Z59" s="37"/>
      <c r="AA59" s="37"/>
      <c r="AB59" s="37"/>
      <c r="AC59" s="37"/>
      <c r="AD59" s="37"/>
      <c r="AE59" s="37"/>
      <c r="AU59" s="19" t="s">
        <v>105</v>
      </c>
    </row>
    <row r="60" spans="1:47" s="9" customFormat="1" ht="24.95" customHeight="1">
      <c r="B60" s="157"/>
      <c r="C60" s="158"/>
      <c r="D60" s="159" t="s">
        <v>119</v>
      </c>
      <c r="E60" s="160"/>
      <c r="F60" s="160"/>
      <c r="G60" s="160"/>
      <c r="H60" s="160"/>
      <c r="I60" s="161"/>
      <c r="J60" s="162">
        <f>J82</f>
        <v>0</v>
      </c>
      <c r="K60" s="158"/>
      <c r="L60" s="163"/>
    </row>
    <row r="61" spans="1:47" s="10" customFormat="1" ht="19.899999999999999" customHeight="1">
      <c r="B61" s="164"/>
      <c r="C61" s="101"/>
      <c r="D61" s="165" t="s">
        <v>136</v>
      </c>
      <c r="E61" s="166"/>
      <c r="F61" s="166"/>
      <c r="G61" s="166"/>
      <c r="H61" s="166"/>
      <c r="I61" s="167"/>
      <c r="J61" s="168">
        <f>J83</f>
        <v>0</v>
      </c>
      <c r="K61" s="101"/>
      <c r="L61" s="169"/>
    </row>
    <row r="62" spans="1:47" s="2" customFormat="1" ht="21.75" customHeight="1">
      <c r="A62" s="37"/>
      <c r="B62" s="38"/>
      <c r="C62" s="39"/>
      <c r="D62" s="39"/>
      <c r="E62" s="39"/>
      <c r="F62" s="39"/>
      <c r="G62" s="39"/>
      <c r="H62" s="39"/>
      <c r="I62" s="119"/>
      <c r="J62" s="39"/>
      <c r="K62" s="39"/>
      <c r="L62" s="120"/>
      <c r="S62" s="37"/>
      <c r="T62" s="37"/>
      <c r="U62" s="37"/>
      <c r="V62" s="37"/>
      <c r="W62" s="37"/>
      <c r="X62" s="37"/>
      <c r="Y62" s="37"/>
      <c r="Z62" s="37"/>
      <c r="AA62" s="37"/>
      <c r="AB62" s="37"/>
      <c r="AC62" s="37"/>
      <c r="AD62" s="37"/>
      <c r="AE62" s="37"/>
    </row>
    <row r="63" spans="1:47" s="2" customFormat="1" ht="6.95" customHeight="1">
      <c r="A63" s="37"/>
      <c r="B63" s="51"/>
      <c r="C63" s="52"/>
      <c r="D63" s="52"/>
      <c r="E63" s="52"/>
      <c r="F63" s="52"/>
      <c r="G63" s="52"/>
      <c r="H63" s="52"/>
      <c r="I63" s="148"/>
      <c r="J63" s="52"/>
      <c r="K63" s="52"/>
      <c r="L63" s="120"/>
      <c r="S63" s="37"/>
      <c r="T63" s="37"/>
      <c r="U63" s="37"/>
      <c r="V63" s="37"/>
      <c r="W63" s="37"/>
      <c r="X63" s="37"/>
      <c r="Y63" s="37"/>
      <c r="Z63" s="37"/>
      <c r="AA63" s="37"/>
      <c r="AB63" s="37"/>
      <c r="AC63" s="37"/>
      <c r="AD63" s="37"/>
      <c r="AE63" s="37"/>
    </row>
    <row r="67" spans="1:31" s="2" customFormat="1" ht="6.95" customHeight="1">
      <c r="A67" s="37"/>
      <c r="B67" s="53"/>
      <c r="C67" s="54"/>
      <c r="D67" s="54"/>
      <c r="E67" s="54"/>
      <c r="F67" s="54"/>
      <c r="G67" s="54"/>
      <c r="H67" s="54"/>
      <c r="I67" s="151"/>
      <c r="J67" s="54"/>
      <c r="K67" s="54"/>
      <c r="L67" s="120"/>
      <c r="S67" s="37"/>
      <c r="T67" s="37"/>
      <c r="U67" s="37"/>
      <c r="V67" s="37"/>
      <c r="W67" s="37"/>
      <c r="X67" s="37"/>
      <c r="Y67" s="37"/>
      <c r="Z67" s="37"/>
      <c r="AA67" s="37"/>
      <c r="AB67" s="37"/>
      <c r="AC67" s="37"/>
      <c r="AD67" s="37"/>
      <c r="AE67" s="37"/>
    </row>
    <row r="68" spans="1:31" s="2" customFormat="1" ht="24.95" customHeight="1">
      <c r="A68" s="37"/>
      <c r="B68" s="38"/>
      <c r="C68" s="25" t="s">
        <v>137</v>
      </c>
      <c r="D68" s="39"/>
      <c r="E68" s="39"/>
      <c r="F68" s="39"/>
      <c r="G68" s="39"/>
      <c r="H68" s="39"/>
      <c r="I68" s="119"/>
      <c r="J68" s="39"/>
      <c r="K68" s="39"/>
      <c r="L68" s="120"/>
      <c r="S68" s="37"/>
      <c r="T68" s="37"/>
      <c r="U68" s="37"/>
      <c r="V68" s="37"/>
      <c r="W68" s="37"/>
      <c r="X68" s="37"/>
      <c r="Y68" s="37"/>
      <c r="Z68" s="37"/>
      <c r="AA68" s="37"/>
      <c r="AB68" s="37"/>
      <c r="AC68" s="37"/>
      <c r="AD68" s="37"/>
      <c r="AE68" s="37"/>
    </row>
    <row r="69" spans="1:31" s="2" customFormat="1" ht="6.95" customHeight="1">
      <c r="A69" s="37"/>
      <c r="B69" s="38"/>
      <c r="C69" s="39"/>
      <c r="D69" s="39"/>
      <c r="E69" s="39"/>
      <c r="F69" s="39"/>
      <c r="G69" s="39"/>
      <c r="H69" s="39"/>
      <c r="I69" s="119"/>
      <c r="J69" s="39"/>
      <c r="K69" s="39"/>
      <c r="L69" s="120"/>
      <c r="S69" s="37"/>
      <c r="T69" s="37"/>
      <c r="U69" s="37"/>
      <c r="V69" s="37"/>
      <c r="W69" s="37"/>
      <c r="X69" s="37"/>
      <c r="Y69" s="37"/>
      <c r="Z69" s="37"/>
      <c r="AA69" s="37"/>
      <c r="AB69" s="37"/>
      <c r="AC69" s="37"/>
      <c r="AD69" s="37"/>
      <c r="AE69" s="37"/>
    </row>
    <row r="70" spans="1:31" s="2" customFormat="1" ht="12" customHeight="1">
      <c r="A70" s="37"/>
      <c r="B70" s="38"/>
      <c r="C70" s="31" t="s">
        <v>16</v>
      </c>
      <c r="D70" s="39"/>
      <c r="E70" s="39"/>
      <c r="F70" s="39"/>
      <c r="G70" s="39"/>
      <c r="H70" s="39"/>
      <c r="I70" s="119"/>
      <c r="J70" s="39"/>
      <c r="K70" s="39"/>
      <c r="L70" s="120"/>
      <c r="S70" s="37"/>
      <c r="T70" s="37"/>
      <c r="U70" s="37"/>
      <c r="V70" s="37"/>
      <c r="W70" s="37"/>
      <c r="X70" s="37"/>
      <c r="Y70" s="37"/>
      <c r="Z70" s="37"/>
      <c r="AA70" s="37"/>
      <c r="AB70" s="37"/>
      <c r="AC70" s="37"/>
      <c r="AD70" s="37"/>
      <c r="AE70" s="37"/>
    </row>
    <row r="71" spans="1:31" s="2" customFormat="1" ht="16.5" customHeight="1">
      <c r="A71" s="37"/>
      <c r="B71" s="38"/>
      <c r="C71" s="39"/>
      <c r="D71" s="39"/>
      <c r="E71" s="411" t="str">
        <f>E7</f>
        <v>Vlaštovičky HASIČSKÁ ZBROJNICE</v>
      </c>
      <c r="F71" s="412"/>
      <c r="G71" s="412"/>
      <c r="H71" s="412"/>
      <c r="I71" s="119"/>
      <c r="J71" s="39"/>
      <c r="K71" s="39"/>
      <c r="L71" s="120"/>
      <c r="S71" s="37"/>
      <c r="T71" s="37"/>
      <c r="U71" s="37"/>
      <c r="V71" s="37"/>
      <c r="W71" s="37"/>
      <c r="X71" s="37"/>
      <c r="Y71" s="37"/>
      <c r="Z71" s="37"/>
      <c r="AA71" s="37"/>
      <c r="AB71" s="37"/>
      <c r="AC71" s="37"/>
      <c r="AD71" s="37"/>
      <c r="AE71" s="37"/>
    </row>
    <row r="72" spans="1:31" s="2" customFormat="1" ht="12" customHeight="1">
      <c r="A72" s="37"/>
      <c r="B72" s="38"/>
      <c r="C72" s="31" t="s">
        <v>100</v>
      </c>
      <c r="D72" s="39"/>
      <c r="E72" s="39"/>
      <c r="F72" s="39"/>
      <c r="G72" s="39"/>
      <c r="H72" s="39"/>
      <c r="I72" s="119"/>
      <c r="J72" s="39"/>
      <c r="K72" s="39"/>
      <c r="L72" s="120"/>
      <c r="S72" s="37"/>
      <c r="T72" s="37"/>
      <c r="U72" s="37"/>
      <c r="V72" s="37"/>
      <c r="W72" s="37"/>
      <c r="X72" s="37"/>
      <c r="Y72" s="37"/>
      <c r="Z72" s="37"/>
      <c r="AA72" s="37"/>
      <c r="AB72" s="37"/>
      <c r="AC72" s="37"/>
      <c r="AD72" s="37"/>
      <c r="AE72" s="37"/>
    </row>
    <row r="73" spans="1:31" s="2" customFormat="1" ht="16.5" customHeight="1">
      <c r="A73" s="37"/>
      <c r="B73" s="38"/>
      <c r="C73" s="39"/>
      <c r="D73" s="39"/>
      <c r="E73" s="389" t="str">
        <f>E9</f>
        <v>SO 03 - Přípojka splaškové kanalizace</v>
      </c>
      <c r="F73" s="410"/>
      <c r="G73" s="410"/>
      <c r="H73" s="410"/>
      <c r="I73" s="119"/>
      <c r="J73" s="39"/>
      <c r="K73" s="39"/>
      <c r="L73" s="120"/>
      <c r="S73" s="37"/>
      <c r="T73" s="37"/>
      <c r="U73" s="37"/>
      <c r="V73" s="37"/>
      <c r="W73" s="37"/>
      <c r="X73" s="37"/>
      <c r="Y73" s="37"/>
      <c r="Z73" s="37"/>
      <c r="AA73" s="37"/>
      <c r="AB73" s="37"/>
      <c r="AC73" s="37"/>
      <c r="AD73" s="37"/>
      <c r="AE73" s="37"/>
    </row>
    <row r="74" spans="1:31" s="2" customFormat="1" ht="6.95" customHeight="1">
      <c r="A74" s="37"/>
      <c r="B74" s="38"/>
      <c r="C74" s="39"/>
      <c r="D74" s="39"/>
      <c r="E74" s="39"/>
      <c r="F74" s="39"/>
      <c r="G74" s="39"/>
      <c r="H74" s="39"/>
      <c r="I74" s="119"/>
      <c r="J74" s="39"/>
      <c r="K74" s="39"/>
      <c r="L74" s="120"/>
      <c r="S74" s="37"/>
      <c r="T74" s="37"/>
      <c r="U74" s="37"/>
      <c r="V74" s="37"/>
      <c r="W74" s="37"/>
      <c r="X74" s="37"/>
      <c r="Y74" s="37"/>
      <c r="Z74" s="37"/>
      <c r="AA74" s="37"/>
      <c r="AB74" s="37"/>
      <c r="AC74" s="37"/>
      <c r="AD74" s="37"/>
      <c r="AE74" s="37"/>
    </row>
    <row r="75" spans="1:31" s="2" customFormat="1" ht="12" customHeight="1">
      <c r="A75" s="37"/>
      <c r="B75" s="38"/>
      <c r="C75" s="31" t="s">
        <v>22</v>
      </c>
      <c r="D75" s="39"/>
      <c r="E75" s="39"/>
      <c r="F75" s="29" t="str">
        <f>F12</f>
        <v>Opava Vlaštovičky</v>
      </c>
      <c r="G75" s="39"/>
      <c r="H75" s="39"/>
      <c r="I75" s="121" t="s">
        <v>24</v>
      </c>
      <c r="J75" s="63" t="str">
        <f>IF(J12="","",J12)</f>
        <v>15.4.2019</v>
      </c>
      <c r="K75" s="39"/>
      <c r="L75" s="120"/>
      <c r="S75" s="37"/>
      <c r="T75" s="37"/>
      <c r="U75" s="37"/>
      <c r="V75" s="37"/>
      <c r="W75" s="37"/>
      <c r="X75" s="37"/>
      <c r="Y75" s="37"/>
      <c r="Z75" s="37"/>
      <c r="AA75" s="37"/>
      <c r="AB75" s="37"/>
      <c r="AC75" s="37"/>
      <c r="AD75" s="37"/>
      <c r="AE75" s="37"/>
    </row>
    <row r="76" spans="1:31" s="2" customFormat="1" ht="6.95" customHeight="1">
      <c r="A76" s="37"/>
      <c r="B76" s="38"/>
      <c r="C76" s="39"/>
      <c r="D76" s="39"/>
      <c r="E76" s="39"/>
      <c r="F76" s="39"/>
      <c r="G76" s="39"/>
      <c r="H76" s="39"/>
      <c r="I76" s="119"/>
      <c r="J76" s="39"/>
      <c r="K76" s="39"/>
      <c r="L76" s="120"/>
      <c r="S76" s="37"/>
      <c r="T76" s="37"/>
      <c r="U76" s="37"/>
      <c r="V76" s="37"/>
      <c r="W76" s="37"/>
      <c r="X76" s="37"/>
      <c r="Y76" s="37"/>
      <c r="Z76" s="37"/>
      <c r="AA76" s="37"/>
      <c r="AB76" s="37"/>
      <c r="AC76" s="37"/>
      <c r="AD76" s="37"/>
      <c r="AE76" s="37"/>
    </row>
    <row r="77" spans="1:31" s="2" customFormat="1" ht="27.95" customHeight="1">
      <c r="A77" s="37"/>
      <c r="B77" s="38"/>
      <c r="C77" s="31" t="s">
        <v>28</v>
      </c>
      <c r="D77" s="39"/>
      <c r="E77" s="39"/>
      <c r="F77" s="29" t="str">
        <f>E15</f>
        <v>Statutární město opava</v>
      </c>
      <c r="G77" s="39"/>
      <c r="H77" s="39"/>
      <c r="I77" s="121" t="s">
        <v>34</v>
      </c>
      <c r="J77" s="35" t="str">
        <f>E21</f>
        <v>Ateliér EMMET s.r.o.</v>
      </c>
      <c r="K77" s="39"/>
      <c r="L77" s="120"/>
      <c r="S77" s="37"/>
      <c r="T77" s="37"/>
      <c r="U77" s="37"/>
      <c r="V77" s="37"/>
      <c r="W77" s="37"/>
      <c r="X77" s="37"/>
      <c r="Y77" s="37"/>
      <c r="Z77" s="37"/>
      <c r="AA77" s="37"/>
      <c r="AB77" s="37"/>
      <c r="AC77" s="37"/>
      <c r="AD77" s="37"/>
      <c r="AE77" s="37"/>
    </row>
    <row r="78" spans="1:31" s="2" customFormat="1" ht="27.95" customHeight="1">
      <c r="A78" s="37"/>
      <c r="B78" s="38"/>
      <c r="C78" s="31" t="s">
        <v>32</v>
      </c>
      <c r="D78" s="39"/>
      <c r="E78" s="39"/>
      <c r="F78" s="29" t="str">
        <f>IF(E18="","",E18)</f>
        <v>Vyplň údaj</v>
      </c>
      <c r="G78" s="39"/>
      <c r="H78" s="39"/>
      <c r="I78" s="121" t="s">
        <v>37</v>
      </c>
      <c r="J78" s="35" t="str">
        <f>E24</f>
        <v>Ateliér EMMET s.r.o.</v>
      </c>
      <c r="K78" s="39"/>
      <c r="L78" s="120"/>
      <c r="S78" s="37"/>
      <c r="T78" s="37"/>
      <c r="U78" s="37"/>
      <c r="V78" s="37"/>
      <c r="W78" s="37"/>
      <c r="X78" s="37"/>
      <c r="Y78" s="37"/>
      <c r="Z78" s="37"/>
      <c r="AA78" s="37"/>
      <c r="AB78" s="37"/>
      <c r="AC78" s="37"/>
      <c r="AD78" s="37"/>
      <c r="AE78" s="37"/>
    </row>
    <row r="79" spans="1:31" s="2" customFormat="1" ht="10.35" customHeight="1">
      <c r="A79" s="37"/>
      <c r="B79" s="38"/>
      <c r="C79" s="39"/>
      <c r="D79" s="39"/>
      <c r="E79" s="39"/>
      <c r="F79" s="39"/>
      <c r="G79" s="39"/>
      <c r="H79" s="39"/>
      <c r="I79" s="119"/>
      <c r="J79" s="39"/>
      <c r="K79" s="39"/>
      <c r="L79" s="120"/>
      <c r="S79" s="37"/>
      <c r="T79" s="37"/>
      <c r="U79" s="37"/>
      <c r="V79" s="37"/>
      <c r="W79" s="37"/>
      <c r="X79" s="37"/>
      <c r="Y79" s="37"/>
      <c r="Z79" s="37"/>
      <c r="AA79" s="37"/>
      <c r="AB79" s="37"/>
      <c r="AC79" s="37"/>
      <c r="AD79" s="37"/>
      <c r="AE79" s="37"/>
    </row>
    <row r="80" spans="1:31" s="11" customFormat="1" ht="29.25" customHeight="1">
      <c r="A80" s="170"/>
      <c r="B80" s="171"/>
      <c r="C80" s="172" t="s">
        <v>138</v>
      </c>
      <c r="D80" s="173" t="s">
        <v>59</v>
      </c>
      <c r="E80" s="173" t="s">
        <v>55</v>
      </c>
      <c r="F80" s="173" t="s">
        <v>56</v>
      </c>
      <c r="G80" s="173" t="s">
        <v>139</v>
      </c>
      <c r="H80" s="173" t="s">
        <v>140</v>
      </c>
      <c r="I80" s="174" t="s">
        <v>141</v>
      </c>
      <c r="J80" s="173" t="s">
        <v>104</v>
      </c>
      <c r="K80" s="175" t="s">
        <v>142</v>
      </c>
      <c r="L80" s="176"/>
      <c r="M80" s="72" t="s">
        <v>21</v>
      </c>
      <c r="N80" s="73" t="s">
        <v>44</v>
      </c>
      <c r="O80" s="73" t="s">
        <v>143</v>
      </c>
      <c r="P80" s="73" t="s">
        <v>144</v>
      </c>
      <c r="Q80" s="73" t="s">
        <v>145</v>
      </c>
      <c r="R80" s="73" t="s">
        <v>146</v>
      </c>
      <c r="S80" s="73" t="s">
        <v>147</v>
      </c>
      <c r="T80" s="74" t="s">
        <v>148</v>
      </c>
      <c r="U80" s="170"/>
      <c r="V80" s="170"/>
      <c r="W80" s="170"/>
      <c r="X80" s="170"/>
      <c r="Y80" s="170"/>
      <c r="Z80" s="170"/>
      <c r="AA80" s="170"/>
      <c r="AB80" s="170"/>
      <c r="AC80" s="170"/>
      <c r="AD80" s="170"/>
      <c r="AE80" s="170"/>
    </row>
    <row r="81" spans="1:65" s="2" customFormat="1" ht="22.9" customHeight="1">
      <c r="A81" s="37"/>
      <c r="B81" s="38"/>
      <c r="C81" s="79" t="s">
        <v>149</v>
      </c>
      <c r="D81" s="39"/>
      <c r="E81" s="39"/>
      <c r="F81" s="39"/>
      <c r="G81" s="39"/>
      <c r="H81" s="39"/>
      <c r="I81" s="119"/>
      <c r="J81" s="177">
        <f>BK81</f>
        <v>0</v>
      </c>
      <c r="K81" s="39"/>
      <c r="L81" s="42"/>
      <c r="M81" s="75"/>
      <c r="N81" s="178"/>
      <c r="O81" s="76"/>
      <c r="P81" s="179">
        <f>P82</f>
        <v>0</v>
      </c>
      <c r="Q81" s="76"/>
      <c r="R81" s="179">
        <f>R82</f>
        <v>0</v>
      </c>
      <c r="S81" s="76"/>
      <c r="T81" s="180">
        <f>T82</f>
        <v>0</v>
      </c>
      <c r="U81" s="37"/>
      <c r="V81" s="37"/>
      <c r="W81" s="37"/>
      <c r="X81" s="37"/>
      <c r="Y81" s="37"/>
      <c r="Z81" s="37"/>
      <c r="AA81" s="37"/>
      <c r="AB81" s="37"/>
      <c r="AC81" s="37"/>
      <c r="AD81" s="37"/>
      <c r="AE81" s="37"/>
      <c r="AT81" s="19" t="s">
        <v>73</v>
      </c>
      <c r="AU81" s="19" t="s">
        <v>105</v>
      </c>
      <c r="BK81" s="181">
        <f>BK82</f>
        <v>0</v>
      </c>
    </row>
    <row r="82" spans="1:65" s="12" customFormat="1" ht="25.9" customHeight="1">
      <c r="B82" s="182"/>
      <c r="C82" s="183"/>
      <c r="D82" s="184" t="s">
        <v>73</v>
      </c>
      <c r="E82" s="185" t="s">
        <v>1026</v>
      </c>
      <c r="F82" s="185" t="s">
        <v>1027</v>
      </c>
      <c r="G82" s="183"/>
      <c r="H82" s="183"/>
      <c r="I82" s="186"/>
      <c r="J82" s="187">
        <f>BK82</f>
        <v>0</v>
      </c>
      <c r="K82" s="183"/>
      <c r="L82" s="188"/>
      <c r="M82" s="189"/>
      <c r="N82" s="190"/>
      <c r="O82" s="190"/>
      <c r="P82" s="191">
        <f>P83</f>
        <v>0</v>
      </c>
      <c r="Q82" s="190"/>
      <c r="R82" s="191">
        <f>R83</f>
        <v>0</v>
      </c>
      <c r="S82" s="190"/>
      <c r="T82" s="192">
        <f>T83</f>
        <v>0</v>
      </c>
      <c r="AR82" s="193" t="s">
        <v>83</v>
      </c>
      <c r="AT82" s="194" t="s">
        <v>73</v>
      </c>
      <c r="AU82" s="194" t="s">
        <v>74</v>
      </c>
      <c r="AY82" s="193" t="s">
        <v>152</v>
      </c>
      <c r="BK82" s="195">
        <f>BK83</f>
        <v>0</v>
      </c>
    </row>
    <row r="83" spans="1:65" s="12" customFormat="1" ht="22.9" customHeight="1">
      <c r="B83" s="182"/>
      <c r="C83" s="183"/>
      <c r="D83" s="184" t="s">
        <v>73</v>
      </c>
      <c r="E83" s="196" t="s">
        <v>2573</v>
      </c>
      <c r="F83" s="196" t="s">
        <v>2574</v>
      </c>
      <c r="G83" s="183"/>
      <c r="H83" s="183"/>
      <c r="I83" s="186"/>
      <c r="J83" s="197">
        <f>BK83</f>
        <v>0</v>
      </c>
      <c r="K83" s="183"/>
      <c r="L83" s="188"/>
      <c r="M83" s="189"/>
      <c r="N83" s="190"/>
      <c r="O83" s="190"/>
      <c r="P83" s="191">
        <f>SUM(P84:P85)</f>
        <v>0</v>
      </c>
      <c r="Q83" s="190"/>
      <c r="R83" s="191">
        <f>SUM(R84:R85)</f>
        <v>0</v>
      </c>
      <c r="S83" s="190"/>
      <c r="T83" s="192">
        <f>SUM(T84:T85)</f>
        <v>0</v>
      </c>
      <c r="AR83" s="193" t="s">
        <v>83</v>
      </c>
      <c r="AT83" s="194" t="s">
        <v>73</v>
      </c>
      <c r="AU83" s="194" t="s">
        <v>81</v>
      </c>
      <c r="AY83" s="193" t="s">
        <v>152</v>
      </c>
      <c r="BK83" s="195">
        <f>SUM(BK84:BK85)</f>
        <v>0</v>
      </c>
    </row>
    <row r="84" spans="1:65" s="2" customFormat="1" ht="16.5" customHeight="1">
      <c r="A84" s="37"/>
      <c r="B84" s="38"/>
      <c r="C84" s="198" t="s">
        <v>81</v>
      </c>
      <c r="D84" s="198" t="s">
        <v>154</v>
      </c>
      <c r="E84" s="199" t="s">
        <v>3009</v>
      </c>
      <c r="F84" s="200" t="s">
        <v>3010</v>
      </c>
      <c r="G84" s="201" t="s">
        <v>1236</v>
      </c>
      <c r="H84" s="202">
        <v>1</v>
      </c>
      <c r="I84" s="203">
        <f>[1]Stavba!$I$21:$J$21</f>
        <v>0</v>
      </c>
      <c r="J84" s="204">
        <f>ROUND(I84*H84,2)</f>
        <v>0</v>
      </c>
      <c r="K84" s="200" t="s">
        <v>3011</v>
      </c>
      <c r="L84" s="42"/>
      <c r="M84" s="205" t="s">
        <v>21</v>
      </c>
      <c r="N84" s="206" t="s">
        <v>45</v>
      </c>
      <c r="O84" s="68"/>
      <c r="P84" s="207">
        <f>O84*H84</f>
        <v>0</v>
      </c>
      <c r="Q84" s="207">
        <v>0</v>
      </c>
      <c r="R84" s="207">
        <f>Q84*H84</f>
        <v>0</v>
      </c>
      <c r="S84" s="207">
        <v>0</v>
      </c>
      <c r="T84" s="208">
        <f>S84*H84</f>
        <v>0</v>
      </c>
      <c r="U84" s="37"/>
      <c r="V84" s="37"/>
      <c r="W84" s="37"/>
      <c r="X84" s="37"/>
      <c r="Y84" s="37"/>
      <c r="Z84" s="37"/>
      <c r="AA84" s="37"/>
      <c r="AB84" s="37"/>
      <c r="AC84" s="37"/>
      <c r="AD84" s="37"/>
      <c r="AE84" s="37"/>
      <c r="AR84" s="209" t="s">
        <v>259</v>
      </c>
      <c r="AT84" s="209" t="s">
        <v>154</v>
      </c>
      <c r="AU84" s="209" t="s">
        <v>83</v>
      </c>
      <c r="AY84" s="19" t="s">
        <v>152</v>
      </c>
      <c r="BE84" s="210">
        <f>IF(N84="základní",J84,0)</f>
        <v>0</v>
      </c>
      <c r="BF84" s="210">
        <f>IF(N84="snížená",J84,0)</f>
        <v>0</v>
      </c>
      <c r="BG84" s="210">
        <f>IF(N84="zákl. přenesená",J84,0)</f>
        <v>0</v>
      </c>
      <c r="BH84" s="210">
        <f>IF(N84="sníž. přenesená",J84,0)</f>
        <v>0</v>
      </c>
      <c r="BI84" s="210">
        <f>IF(N84="nulová",J84,0)</f>
        <v>0</v>
      </c>
      <c r="BJ84" s="19" t="s">
        <v>81</v>
      </c>
      <c r="BK84" s="210">
        <f>ROUND(I84*H84,2)</f>
        <v>0</v>
      </c>
      <c r="BL84" s="19" t="s">
        <v>259</v>
      </c>
      <c r="BM84" s="209" t="s">
        <v>3012</v>
      </c>
    </row>
    <row r="85" spans="1:65" s="14" customFormat="1">
      <c r="B85" s="222"/>
      <c r="C85" s="223"/>
      <c r="D85" s="213" t="s">
        <v>161</v>
      </c>
      <c r="E85" s="224" t="s">
        <v>21</v>
      </c>
      <c r="F85" s="225" t="s">
        <v>2580</v>
      </c>
      <c r="G85" s="223"/>
      <c r="H85" s="226">
        <v>1</v>
      </c>
      <c r="I85" s="227"/>
      <c r="J85" s="223"/>
      <c r="K85" s="223"/>
      <c r="L85" s="228"/>
      <c r="M85" s="266"/>
      <c r="N85" s="267"/>
      <c r="O85" s="267"/>
      <c r="P85" s="267"/>
      <c r="Q85" s="267"/>
      <c r="R85" s="267"/>
      <c r="S85" s="267"/>
      <c r="T85" s="268"/>
      <c r="AT85" s="232" t="s">
        <v>161</v>
      </c>
      <c r="AU85" s="232" t="s">
        <v>83</v>
      </c>
      <c r="AV85" s="14" t="s">
        <v>83</v>
      </c>
      <c r="AW85" s="14" t="s">
        <v>36</v>
      </c>
      <c r="AX85" s="14" t="s">
        <v>81</v>
      </c>
      <c r="AY85" s="232" t="s">
        <v>152</v>
      </c>
    </row>
    <row r="86" spans="1:65" s="2" customFormat="1" ht="6.95" customHeight="1">
      <c r="A86" s="37"/>
      <c r="B86" s="51"/>
      <c r="C86" s="52"/>
      <c r="D86" s="52"/>
      <c r="E86" s="52"/>
      <c r="F86" s="52"/>
      <c r="G86" s="52"/>
      <c r="H86" s="52"/>
      <c r="I86" s="148"/>
      <c r="J86" s="52"/>
      <c r="K86" s="52"/>
      <c r="L86" s="42"/>
      <c r="M86" s="37"/>
      <c r="O86" s="37"/>
      <c r="P86" s="37"/>
      <c r="Q86" s="37"/>
      <c r="R86" s="37"/>
      <c r="S86" s="37"/>
      <c r="T86" s="37"/>
      <c r="U86" s="37"/>
      <c r="V86" s="37"/>
      <c r="W86" s="37"/>
      <c r="X86" s="37"/>
      <c r="Y86" s="37"/>
      <c r="Z86" s="37"/>
      <c r="AA86" s="37"/>
      <c r="AB86" s="37"/>
      <c r="AC86" s="37"/>
      <c r="AD86" s="37"/>
      <c r="AE86" s="37"/>
    </row>
  </sheetData>
  <sheetProtection algorithmName="SHA-512" hashValue="Hc4VXliACDqQ/JbzihG8lm1ACeOOgALtKkhr/F28EZnmma6xlXtJAQVoxjungl9f/YbLjZOm1pVR3M7qfTvVQw==" saltValue="sdLxanCAGnApiwwPiKHHzKwHVF1mnvJ9E55IMXmnzDxxDZXMBTeRLzbSAVysM94YBVyYI6/M07TQy/RURTCanA==" spinCount="100000" sheet="1" objects="1" scenarios="1" formatColumns="0" formatRows="0" autoFilter="0"/>
  <autoFilter ref="C80:K85"/>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9"/>
  <sheetViews>
    <sheetView showGridLines="0" topLeftCell="A98" workbookViewId="0">
      <selection activeCell="F119" sqref="F119"/>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1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2"/>
      <c r="L2" s="397"/>
      <c r="M2" s="397"/>
      <c r="N2" s="397"/>
      <c r="O2" s="397"/>
      <c r="P2" s="397"/>
      <c r="Q2" s="397"/>
      <c r="R2" s="397"/>
      <c r="S2" s="397"/>
      <c r="T2" s="397"/>
      <c r="U2" s="397"/>
      <c r="V2" s="397"/>
      <c r="AT2" s="19" t="s">
        <v>98</v>
      </c>
    </row>
    <row r="3" spans="1:46" s="1" customFormat="1" ht="6.95" customHeight="1">
      <c r="B3" s="113"/>
      <c r="C3" s="114"/>
      <c r="D3" s="114"/>
      <c r="E3" s="114"/>
      <c r="F3" s="114"/>
      <c r="G3" s="114"/>
      <c r="H3" s="114"/>
      <c r="I3" s="115"/>
      <c r="J3" s="114"/>
      <c r="K3" s="114"/>
      <c r="L3" s="22"/>
      <c r="AT3" s="19" t="s">
        <v>83</v>
      </c>
    </row>
    <row r="4" spans="1:46" s="1" customFormat="1" ht="24.95" customHeight="1">
      <c r="B4" s="22"/>
      <c r="C4" s="24"/>
      <c r="D4" s="25" t="s">
        <v>99</v>
      </c>
      <c r="E4" s="24"/>
      <c r="F4" s="24"/>
      <c r="G4" s="24"/>
      <c r="H4" s="24"/>
      <c r="I4" s="24"/>
      <c r="J4" s="24"/>
      <c r="K4" s="24"/>
      <c r="L4" s="22"/>
      <c r="M4" s="117" t="s">
        <v>10</v>
      </c>
      <c r="AT4" s="19" t="s">
        <v>4</v>
      </c>
    </row>
    <row r="5" spans="1:46" s="1" customFormat="1" ht="6.95" customHeight="1">
      <c r="B5" s="22"/>
      <c r="C5" s="24"/>
      <c r="D5" s="24"/>
      <c r="E5" s="24"/>
      <c r="F5" s="24"/>
      <c r="G5" s="24"/>
      <c r="H5" s="24"/>
      <c r="I5" s="24"/>
      <c r="J5" s="24"/>
      <c r="K5" s="24"/>
      <c r="L5" s="22"/>
    </row>
    <row r="6" spans="1:46" s="1" customFormat="1" ht="12" customHeight="1">
      <c r="B6" s="22"/>
      <c r="C6" s="24"/>
      <c r="D6" s="31" t="s">
        <v>16</v>
      </c>
      <c r="E6" s="24"/>
      <c r="F6" s="24"/>
      <c r="G6" s="24"/>
      <c r="H6" s="24"/>
      <c r="I6" s="24"/>
      <c r="J6" s="24"/>
      <c r="K6" s="24"/>
      <c r="L6" s="22"/>
    </row>
    <row r="7" spans="1:46" s="1" customFormat="1" ht="16.5" customHeight="1">
      <c r="B7" s="22"/>
      <c r="C7" s="24"/>
      <c r="D7" s="24"/>
      <c r="E7" s="411" t="str">
        <f>'Rekapitulace stavby'!K6</f>
        <v>Vlaštovičky HASIČSKÁ ZBROJNICE</v>
      </c>
      <c r="F7" s="412"/>
      <c r="G7" s="412"/>
      <c r="H7" s="412"/>
      <c r="I7" s="24"/>
      <c r="J7" s="24"/>
      <c r="K7" s="24"/>
      <c r="L7" s="22"/>
    </row>
    <row r="8" spans="1:46" s="2" customFormat="1" ht="12" customHeight="1">
      <c r="A8" s="37"/>
      <c r="B8" s="42"/>
      <c r="C8" s="39"/>
      <c r="D8" s="31" t="s">
        <v>100</v>
      </c>
      <c r="E8" s="39"/>
      <c r="F8" s="39"/>
      <c r="G8" s="39"/>
      <c r="H8" s="39"/>
      <c r="I8" s="39"/>
      <c r="J8" s="39"/>
      <c r="K8" s="39"/>
      <c r="L8" s="120"/>
      <c r="S8" s="37"/>
      <c r="T8" s="37"/>
      <c r="U8" s="37"/>
      <c r="V8" s="37"/>
      <c r="W8" s="37"/>
      <c r="X8" s="37"/>
      <c r="Y8" s="37"/>
      <c r="Z8" s="37"/>
      <c r="AA8" s="37"/>
      <c r="AB8" s="37"/>
      <c r="AC8" s="37"/>
      <c r="AD8" s="37"/>
      <c r="AE8" s="37"/>
    </row>
    <row r="9" spans="1:46" s="2" customFormat="1" ht="16.5" customHeight="1">
      <c r="A9" s="37"/>
      <c r="B9" s="42"/>
      <c r="C9" s="39"/>
      <c r="D9" s="39"/>
      <c r="E9" s="389" t="s">
        <v>3013</v>
      </c>
      <c r="F9" s="410"/>
      <c r="G9" s="410"/>
      <c r="H9" s="410"/>
      <c r="I9" s="39"/>
      <c r="J9" s="39"/>
      <c r="K9" s="39"/>
      <c r="L9" s="120"/>
      <c r="S9" s="37"/>
      <c r="T9" s="37"/>
      <c r="U9" s="37"/>
      <c r="V9" s="37"/>
      <c r="W9" s="37"/>
      <c r="X9" s="37"/>
      <c r="Y9" s="37"/>
      <c r="Z9" s="37"/>
      <c r="AA9" s="37"/>
      <c r="AB9" s="37"/>
      <c r="AC9" s="37"/>
      <c r="AD9" s="37"/>
      <c r="AE9" s="37"/>
    </row>
    <row r="10" spans="1:46" s="2" customFormat="1">
      <c r="A10" s="37"/>
      <c r="B10" s="42"/>
      <c r="C10" s="39"/>
      <c r="D10" s="39"/>
      <c r="E10" s="39"/>
      <c r="F10" s="39"/>
      <c r="G10" s="39"/>
      <c r="H10" s="39"/>
      <c r="I10" s="39"/>
      <c r="J10" s="39"/>
      <c r="K10" s="39"/>
      <c r="L10" s="120"/>
      <c r="S10" s="37"/>
      <c r="T10" s="37"/>
      <c r="U10" s="37"/>
      <c r="V10" s="37"/>
      <c r="W10" s="37"/>
      <c r="X10" s="37"/>
      <c r="Y10" s="37"/>
      <c r="Z10" s="37"/>
      <c r="AA10" s="37"/>
      <c r="AB10" s="37"/>
      <c r="AC10" s="37"/>
      <c r="AD10" s="37"/>
      <c r="AE10" s="37"/>
    </row>
    <row r="11" spans="1:46" s="2" customFormat="1" ht="12" customHeight="1">
      <c r="A11" s="37"/>
      <c r="B11" s="42"/>
      <c r="C11" s="39"/>
      <c r="D11" s="31" t="s">
        <v>18</v>
      </c>
      <c r="E11" s="39"/>
      <c r="F11" s="29" t="s">
        <v>19</v>
      </c>
      <c r="G11" s="39"/>
      <c r="H11" s="39"/>
      <c r="I11" s="31" t="s">
        <v>20</v>
      </c>
      <c r="J11" s="29" t="s">
        <v>21</v>
      </c>
      <c r="K11" s="39"/>
      <c r="L11" s="120"/>
      <c r="S11" s="37"/>
      <c r="T11" s="37"/>
      <c r="U11" s="37"/>
      <c r="V11" s="37"/>
      <c r="W11" s="37"/>
      <c r="X11" s="37"/>
      <c r="Y11" s="37"/>
      <c r="Z11" s="37"/>
      <c r="AA11" s="37"/>
      <c r="AB11" s="37"/>
      <c r="AC11" s="37"/>
      <c r="AD11" s="37"/>
      <c r="AE11" s="37"/>
    </row>
    <row r="12" spans="1:46" s="2" customFormat="1" ht="12" customHeight="1">
      <c r="A12" s="37"/>
      <c r="B12" s="42"/>
      <c r="C12" s="39"/>
      <c r="D12" s="31" t="s">
        <v>22</v>
      </c>
      <c r="E12" s="39"/>
      <c r="F12" s="29" t="s">
        <v>23</v>
      </c>
      <c r="G12" s="39"/>
      <c r="H12" s="39"/>
      <c r="I12" s="31" t="s">
        <v>24</v>
      </c>
      <c r="J12" s="63" t="str">
        <f>'Rekapitulace stavby'!AN8</f>
        <v>15.4.2019</v>
      </c>
      <c r="K12" s="39"/>
      <c r="L12" s="120"/>
      <c r="S12" s="37"/>
      <c r="T12" s="37"/>
      <c r="U12" s="37"/>
      <c r="V12" s="37"/>
      <c r="W12" s="37"/>
      <c r="X12" s="37"/>
      <c r="Y12" s="37"/>
      <c r="Z12" s="37"/>
      <c r="AA12" s="37"/>
      <c r="AB12" s="37"/>
      <c r="AC12" s="37"/>
      <c r="AD12" s="37"/>
      <c r="AE12" s="37"/>
    </row>
    <row r="13" spans="1:46" s="2" customFormat="1" ht="10.9" customHeight="1">
      <c r="A13" s="37"/>
      <c r="B13" s="42"/>
      <c r="C13" s="39"/>
      <c r="D13" s="39"/>
      <c r="E13" s="39"/>
      <c r="F13" s="39"/>
      <c r="G13" s="39"/>
      <c r="H13" s="39"/>
      <c r="I13" s="39"/>
      <c r="J13" s="39"/>
      <c r="K13" s="39"/>
      <c r="L13" s="120"/>
      <c r="S13" s="37"/>
      <c r="T13" s="37"/>
      <c r="U13" s="37"/>
      <c r="V13" s="37"/>
      <c r="W13" s="37"/>
      <c r="X13" s="37"/>
      <c r="Y13" s="37"/>
      <c r="Z13" s="37"/>
      <c r="AA13" s="37"/>
      <c r="AB13" s="37"/>
      <c r="AC13" s="37"/>
      <c r="AD13" s="37"/>
      <c r="AE13" s="37"/>
    </row>
    <row r="14" spans="1:46" s="2" customFormat="1" ht="12" customHeight="1">
      <c r="A14" s="37"/>
      <c r="B14" s="42"/>
      <c r="C14" s="39"/>
      <c r="D14" s="31" t="s">
        <v>28</v>
      </c>
      <c r="E14" s="39"/>
      <c r="F14" s="39"/>
      <c r="G14" s="39"/>
      <c r="H14" s="39"/>
      <c r="I14" s="31" t="s">
        <v>29</v>
      </c>
      <c r="J14" s="29" t="s">
        <v>21</v>
      </c>
      <c r="K14" s="39"/>
      <c r="L14" s="120"/>
      <c r="S14" s="37"/>
      <c r="T14" s="37"/>
      <c r="U14" s="37"/>
      <c r="V14" s="37"/>
      <c r="W14" s="37"/>
      <c r="X14" s="37"/>
      <c r="Y14" s="37"/>
      <c r="Z14" s="37"/>
      <c r="AA14" s="37"/>
      <c r="AB14" s="37"/>
      <c r="AC14" s="37"/>
      <c r="AD14" s="37"/>
      <c r="AE14" s="37"/>
    </row>
    <row r="15" spans="1:46" s="2" customFormat="1" ht="18" customHeight="1">
      <c r="A15" s="37"/>
      <c r="B15" s="42"/>
      <c r="C15" s="39"/>
      <c r="D15" s="39"/>
      <c r="E15" s="29" t="s">
        <v>30</v>
      </c>
      <c r="F15" s="39"/>
      <c r="G15" s="39"/>
      <c r="H15" s="39"/>
      <c r="I15" s="31" t="s">
        <v>31</v>
      </c>
      <c r="J15" s="29" t="s">
        <v>21</v>
      </c>
      <c r="K15" s="39"/>
      <c r="L15" s="120"/>
      <c r="S15" s="37"/>
      <c r="T15" s="37"/>
      <c r="U15" s="37"/>
      <c r="V15" s="37"/>
      <c r="W15" s="37"/>
      <c r="X15" s="37"/>
      <c r="Y15" s="37"/>
      <c r="Z15" s="37"/>
      <c r="AA15" s="37"/>
      <c r="AB15" s="37"/>
      <c r="AC15" s="37"/>
      <c r="AD15" s="37"/>
      <c r="AE15" s="37"/>
    </row>
    <row r="16" spans="1:46" s="2" customFormat="1" ht="6.95" customHeight="1">
      <c r="A16" s="37"/>
      <c r="B16" s="42"/>
      <c r="C16" s="39"/>
      <c r="D16" s="39"/>
      <c r="E16" s="39"/>
      <c r="F16" s="39"/>
      <c r="G16" s="39"/>
      <c r="H16" s="39"/>
      <c r="I16" s="39"/>
      <c r="J16" s="39"/>
      <c r="K16" s="39"/>
      <c r="L16" s="120"/>
      <c r="S16" s="37"/>
      <c r="T16" s="37"/>
      <c r="U16" s="37"/>
      <c r="V16" s="37"/>
      <c r="W16" s="37"/>
      <c r="X16" s="37"/>
      <c r="Y16" s="37"/>
      <c r="Z16" s="37"/>
      <c r="AA16" s="37"/>
      <c r="AB16" s="37"/>
      <c r="AC16" s="37"/>
      <c r="AD16" s="37"/>
      <c r="AE16" s="37"/>
    </row>
    <row r="17" spans="1:31" s="2" customFormat="1" ht="12" customHeight="1">
      <c r="A17" s="37"/>
      <c r="B17" s="42"/>
      <c r="C17" s="39"/>
      <c r="D17" s="31" t="s">
        <v>32</v>
      </c>
      <c r="E17" s="39"/>
      <c r="F17" s="39"/>
      <c r="G17" s="39"/>
      <c r="H17" s="39"/>
      <c r="I17" s="31" t="s">
        <v>29</v>
      </c>
      <c r="J17" s="32" t="str">
        <f>'Rekapitulace stavby'!AN13</f>
        <v>Vyplň údaj</v>
      </c>
      <c r="K17" s="39"/>
      <c r="L17" s="120"/>
      <c r="S17" s="37"/>
      <c r="T17" s="37"/>
      <c r="U17" s="37"/>
      <c r="V17" s="37"/>
      <c r="W17" s="37"/>
      <c r="X17" s="37"/>
      <c r="Y17" s="37"/>
      <c r="Z17" s="37"/>
      <c r="AA17" s="37"/>
      <c r="AB17" s="37"/>
      <c r="AC17" s="37"/>
      <c r="AD17" s="37"/>
      <c r="AE17" s="37"/>
    </row>
    <row r="18" spans="1:31" s="2" customFormat="1" ht="18" customHeight="1">
      <c r="A18" s="37"/>
      <c r="B18" s="42"/>
      <c r="C18" s="39"/>
      <c r="D18" s="39"/>
      <c r="E18" s="417" t="str">
        <f>'Rekapitulace stavby'!E14</f>
        <v>Vyplň údaj</v>
      </c>
      <c r="F18" s="420"/>
      <c r="G18" s="420"/>
      <c r="H18" s="420"/>
      <c r="I18" s="31" t="s">
        <v>31</v>
      </c>
      <c r="J18" s="32" t="str">
        <f>'Rekapitulace stavby'!AN14</f>
        <v>Vyplň údaj</v>
      </c>
      <c r="K18" s="39"/>
      <c r="L18" s="120"/>
      <c r="S18" s="37"/>
      <c r="T18" s="37"/>
      <c r="U18" s="37"/>
      <c r="V18" s="37"/>
      <c r="W18" s="37"/>
      <c r="X18" s="37"/>
      <c r="Y18" s="37"/>
      <c r="Z18" s="37"/>
      <c r="AA18" s="37"/>
      <c r="AB18" s="37"/>
      <c r="AC18" s="37"/>
      <c r="AD18" s="37"/>
      <c r="AE18" s="37"/>
    </row>
    <row r="19" spans="1:31" s="2" customFormat="1" ht="6.95" customHeight="1">
      <c r="A19" s="37"/>
      <c r="B19" s="42"/>
      <c r="C19" s="39"/>
      <c r="D19" s="39"/>
      <c r="E19" s="39"/>
      <c r="F19" s="39"/>
      <c r="G19" s="39"/>
      <c r="H19" s="39"/>
      <c r="I19" s="39"/>
      <c r="J19" s="39"/>
      <c r="K19" s="39"/>
      <c r="L19" s="120"/>
      <c r="S19" s="37"/>
      <c r="T19" s="37"/>
      <c r="U19" s="37"/>
      <c r="V19" s="37"/>
      <c r="W19" s="37"/>
      <c r="X19" s="37"/>
      <c r="Y19" s="37"/>
      <c r="Z19" s="37"/>
      <c r="AA19" s="37"/>
      <c r="AB19" s="37"/>
      <c r="AC19" s="37"/>
      <c r="AD19" s="37"/>
      <c r="AE19" s="37"/>
    </row>
    <row r="20" spans="1:31" s="2" customFormat="1" ht="12" customHeight="1">
      <c r="A20" s="37"/>
      <c r="B20" s="42"/>
      <c r="C20" s="39"/>
      <c r="D20" s="31" t="s">
        <v>34</v>
      </c>
      <c r="E20" s="39"/>
      <c r="F20" s="39"/>
      <c r="G20" s="39"/>
      <c r="H20" s="39"/>
      <c r="I20" s="31" t="s">
        <v>29</v>
      </c>
      <c r="J20" s="29" t="s">
        <v>21</v>
      </c>
      <c r="K20" s="39"/>
      <c r="L20" s="120"/>
      <c r="S20" s="37"/>
      <c r="T20" s="37"/>
      <c r="U20" s="37"/>
      <c r="V20" s="37"/>
      <c r="W20" s="37"/>
      <c r="X20" s="37"/>
      <c r="Y20" s="37"/>
      <c r="Z20" s="37"/>
      <c r="AA20" s="37"/>
      <c r="AB20" s="37"/>
      <c r="AC20" s="37"/>
      <c r="AD20" s="37"/>
      <c r="AE20" s="37"/>
    </row>
    <row r="21" spans="1:31" s="2" customFormat="1" ht="18" customHeight="1">
      <c r="A21" s="37"/>
      <c r="B21" s="42"/>
      <c r="C21" s="39"/>
      <c r="D21" s="39"/>
      <c r="E21" s="29" t="s">
        <v>35</v>
      </c>
      <c r="F21" s="39"/>
      <c r="G21" s="39"/>
      <c r="H21" s="39"/>
      <c r="I21" s="31" t="s">
        <v>31</v>
      </c>
      <c r="J21" s="29" t="s">
        <v>21</v>
      </c>
      <c r="K21" s="39"/>
      <c r="L21" s="120"/>
      <c r="S21" s="37"/>
      <c r="T21" s="37"/>
      <c r="U21" s="37"/>
      <c r="V21" s="37"/>
      <c r="W21" s="37"/>
      <c r="X21" s="37"/>
      <c r="Y21" s="37"/>
      <c r="Z21" s="37"/>
      <c r="AA21" s="37"/>
      <c r="AB21" s="37"/>
      <c r="AC21" s="37"/>
      <c r="AD21" s="37"/>
      <c r="AE21" s="37"/>
    </row>
    <row r="22" spans="1:31" s="2" customFormat="1" ht="6.95" customHeight="1">
      <c r="A22" s="37"/>
      <c r="B22" s="42"/>
      <c r="C22" s="39"/>
      <c r="D22" s="39"/>
      <c r="E22" s="39"/>
      <c r="F22" s="39"/>
      <c r="G22" s="39"/>
      <c r="H22" s="39"/>
      <c r="I22" s="39"/>
      <c r="J22" s="39"/>
      <c r="K22" s="39"/>
      <c r="L22" s="120"/>
      <c r="S22" s="37"/>
      <c r="T22" s="37"/>
      <c r="U22" s="37"/>
      <c r="V22" s="37"/>
      <c r="W22" s="37"/>
      <c r="X22" s="37"/>
      <c r="Y22" s="37"/>
      <c r="Z22" s="37"/>
      <c r="AA22" s="37"/>
      <c r="AB22" s="37"/>
      <c r="AC22" s="37"/>
      <c r="AD22" s="37"/>
      <c r="AE22" s="37"/>
    </row>
    <row r="23" spans="1:31" s="2" customFormat="1" ht="12" customHeight="1">
      <c r="A23" s="37"/>
      <c r="B23" s="42"/>
      <c r="C23" s="39"/>
      <c r="D23" s="31" t="s">
        <v>37</v>
      </c>
      <c r="E23" s="39"/>
      <c r="F23" s="39"/>
      <c r="G23" s="39"/>
      <c r="H23" s="39"/>
      <c r="I23" s="31" t="s">
        <v>29</v>
      </c>
      <c r="J23" s="29" t="s">
        <v>21</v>
      </c>
      <c r="K23" s="39"/>
      <c r="L23" s="120"/>
      <c r="S23" s="37"/>
      <c r="T23" s="37"/>
      <c r="U23" s="37"/>
      <c r="V23" s="37"/>
      <c r="W23" s="37"/>
      <c r="X23" s="37"/>
      <c r="Y23" s="37"/>
      <c r="Z23" s="37"/>
      <c r="AA23" s="37"/>
      <c r="AB23" s="37"/>
      <c r="AC23" s="37"/>
      <c r="AD23" s="37"/>
      <c r="AE23" s="37"/>
    </row>
    <row r="24" spans="1:31" s="2" customFormat="1" ht="18" customHeight="1">
      <c r="A24" s="37"/>
      <c r="B24" s="42"/>
      <c r="C24" s="39"/>
      <c r="D24" s="39"/>
      <c r="E24" s="29" t="s">
        <v>35</v>
      </c>
      <c r="F24" s="39"/>
      <c r="G24" s="39"/>
      <c r="H24" s="39"/>
      <c r="I24" s="31" t="s">
        <v>31</v>
      </c>
      <c r="J24" s="29" t="s">
        <v>21</v>
      </c>
      <c r="K24" s="39"/>
      <c r="L24" s="120"/>
      <c r="S24" s="37"/>
      <c r="T24" s="37"/>
      <c r="U24" s="37"/>
      <c r="V24" s="37"/>
      <c r="W24" s="37"/>
      <c r="X24" s="37"/>
      <c r="Y24" s="37"/>
      <c r="Z24" s="37"/>
      <c r="AA24" s="37"/>
      <c r="AB24" s="37"/>
      <c r="AC24" s="37"/>
      <c r="AD24" s="37"/>
      <c r="AE24" s="37"/>
    </row>
    <row r="25" spans="1:31" s="2" customFormat="1" ht="6.95" customHeight="1">
      <c r="A25" s="37"/>
      <c r="B25" s="42"/>
      <c r="C25" s="39"/>
      <c r="D25" s="39"/>
      <c r="E25" s="39"/>
      <c r="F25" s="39"/>
      <c r="G25" s="39"/>
      <c r="H25" s="39"/>
      <c r="I25" s="39"/>
      <c r="J25" s="39"/>
      <c r="K25" s="39"/>
      <c r="L25" s="120"/>
      <c r="S25" s="37"/>
      <c r="T25" s="37"/>
      <c r="U25" s="37"/>
      <c r="V25" s="37"/>
      <c r="W25" s="37"/>
      <c r="X25" s="37"/>
      <c r="Y25" s="37"/>
      <c r="Z25" s="37"/>
      <c r="AA25" s="37"/>
      <c r="AB25" s="37"/>
      <c r="AC25" s="37"/>
      <c r="AD25" s="37"/>
      <c r="AE25" s="37"/>
    </row>
    <row r="26" spans="1:31" s="2" customFormat="1" ht="12" customHeight="1">
      <c r="A26" s="37"/>
      <c r="B26" s="42"/>
      <c r="C26" s="39"/>
      <c r="D26" s="31" t="s">
        <v>38</v>
      </c>
      <c r="E26" s="39"/>
      <c r="F26" s="39"/>
      <c r="G26" s="39"/>
      <c r="H26" s="39"/>
      <c r="I26" s="39"/>
      <c r="J26" s="39"/>
      <c r="K26" s="39"/>
      <c r="L26" s="120"/>
      <c r="S26" s="37"/>
      <c r="T26" s="37"/>
      <c r="U26" s="37"/>
      <c r="V26" s="37"/>
      <c r="W26" s="37"/>
      <c r="X26" s="37"/>
      <c r="Y26" s="37"/>
      <c r="Z26" s="37"/>
      <c r="AA26" s="37"/>
      <c r="AB26" s="37"/>
      <c r="AC26" s="37"/>
      <c r="AD26" s="37"/>
      <c r="AE26" s="37"/>
    </row>
    <row r="27" spans="1:31" s="8" customFormat="1" ht="16.5" customHeight="1">
      <c r="A27" s="125"/>
      <c r="B27" s="126"/>
      <c r="C27" s="355"/>
      <c r="D27" s="355"/>
      <c r="E27" s="403" t="s">
        <v>21</v>
      </c>
      <c r="F27" s="403"/>
      <c r="G27" s="403"/>
      <c r="H27" s="403"/>
      <c r="I27" s="355"/>
      <c r="J27" s="355"/>
      <c r="K27" s="355"/>
      <c r="L27" s="128"/>
      <c r="S27" s="125"/>
      <c r="T27" s="125"/>
      <c r="U27" s="125"/>
      <c r="V27" s="125"/>
      <c r="W27" s="125"/>
      <c r="X27" s="125"/>
      <c r="Y27" s="125"/>
      <c r="Z27" s="125"/>
      <c r="AA27" s="125"/>
      <c r="AB27" s="125"/>
      <c r="AC27" s="125"/>
      <c r="AD27" s="125"/>
      <c r="AE27" s="125"/>
    </row>
    <row r="28" spans="1:31" s="2" customFormat="1" ht="6.95" customHeight="1">
      <c r="A28" s="37"/>
      <c r="B28" s="42"/>
      <c r="C28" s="39"/>
      <c r="D28" s="39"/>
      <c r="E28" s="39"/>
      <c r="F28" s="39"/>
      <c r="G28" s="39"/>
      <c r="H28" s="39"/>
      <c r="I28" s="39"/>
      <c r="J28" s="39"/>
      <c r="K28" s="39"/>
      <c r="L28" s="120"/>
      <c r="S28" s="37"/>
      <c r="T28" s="37"/>
      <c r="U28" s="37"/>
      <c r="V28" s="37"/>
      <c r="W28" s="37"/>
      <c r="X28" s="37"/>
      <c r="Y28" s="37"/>
      <c r="Z28" s="37"/>
      <c r="AA28" s="37"/>
      <c r="AB28" s="37"/>
      <c r="AC28" s="37"/>
      <c r="AD28" s="37"/>
      <c r="AE28" s="37"/>
    </row>
    <row r="29" spans="1:31" s="2" customFormat="1" ht="6.95" customHeight="1">
      <c r="A29" s="37"/>
      <c r="B29" s="42"/>
      <c r="C29" s="39"/>
      <c r="D29" s="76"/>
      <c r="E29" s="76"/>
      <c r="F29" s="76"/>
      <c r="G29" s="76"/>
      <c r="H29" s="76"/>
      <c r="I29" s="76"/>
      <c r="J29" s="76"/>
      <c r="K29" s="76"/>
      <c r="L29" s="120"/>
      <c r="S29" s="37"/>
      <c r="T29" s="37"/>
      <c r="U29" s="37"/>
      <c r="V29" s="37"/>
      <c r="W29" s="37"/>
      <c r="X29" s="37"/>
      <c r="Y29" s="37"/>
      <c r="Z29" s="37"/>
      <c r="AA29" s="37"/>
      <c r="AB29" s="37"/>
      <c r="AC29" s="37"/>
      <c r="AD29" s="37"/>
      <c r="AE29" s="37"/>
    </row>
    <row r="30" spans="1:31" s="2" customFormat="1" ht="25.35" customHeight="1">
      <c r="A30" s="37"/>
      <c r="B30" s="42"/>
      <c r="C30" s="39"/>
      <c r="D30" s="356" t="s">
        <v>40</v>
      </c>
      <c r="E30" s="39"/>
      <c r="F30" s="39"/>
      <c r="G30" s="39"/>
      <c r="H30" s="39"/>
      <c r="I30" s="39"/>
      <c r="J30" s="81">
        <f>ROUND(J80, 2)</f>
        <v>400000</v>
      </c>
      <c r="K30" s="39"/>
      <c r="L30" s="120"/>
      <c r="S30" s="37"/>
      <c r="T30" s="37"/>
      <c r="U30" s="37"/>
      <c r="V30" s="37"/>
      <c r="W30" s="37"/>
      <c r="X30" s="37"/>
      <c r="Y30" s="37"/>
      <c r="Z30" s="37"/>
      <c r="AA30" s="37"/>
      <c r="AB30" s="37"/>
      <c r="AC30" s="37"/>
      <c r="AD30" s="37"/>
      <c r="AE30" s="37"/>
    </row>
    <row r="31" spans="1:31" s="2" customFormat="1" ht="6.95" customHeight="1">
      <c r="A31" s="37"/>
      <c r="B31" s="42"/>
      <c r="C31" s="39"/>
      <c r="D31" s="76"/>
      <c r="E31" s="76"/>
      <c r="F31" s="76"/>
      <c r="G31" s="76"/>
      <c r="H31" s="76"/>
      <c r="I31" s="76"/>
      <c r="J31" s="76"/>
      <c r="K31" s="76"/>
      <c r="L31" s="120"/>
      <c r="S31" s="37"/>
      <c r="T31" s="37"/>
      <c r="U31" s="37"/>
      <c r="V31" s="37"/>
      <c r="W31" s="37"/>
      <c r="X31" s="37"/>
      <c r="Y31" s="37"/>
      <c r="Z31" s="37"/>
      <c r="AA31" s="37"/>
      <c r="AB31" s="37"/>
      <c r="AC31" s="37"/>
      <c r="AD31" s="37"/>
      <c r="AE31" s="37"/>
    </row>
    <row r="32" spans="1:31" s="2" customFormat="1" ht="14.45" customHeight="1">
      <c r="A32" s="37"/>
      <c r="B32" s="42"/>
      <c r="C32" s="39"/>
      <c r="D32" s="39"/>
      <c r="E32" s="39"/>
      <c r="F32" s="43" t="s">
        <v>42</v>
      </c>
      <c r="G32" s="39"/>
      <c r="H32" s="39"/>
      <c r="I32" s="43" t="s">
        <v>41</v>
      </c>
      <c r="J32" s="43" t="s">
        <v>43</v>
      </c>
      <c r="K32" s="39"/>
      <c r="L32" s="120"/>
      <c r="S32" s="37"/>
      <c r="T32" s="37"/>
      <c r="U32" s="37"/>
      <c r="V32" s="37"/>
      <c r="W32" s="37"/>
      <c r="X32" s="37"/>
      <c r="Y32" s="37"/>
      <c r="Z32" s="37"/>
      <c r="AA32" s="37"/>
      <c r="AB32" s="37"/>
      <c r="AC32" s="37"/>
      <c r="AD32" s="37"/>
      <c r="AE32" s="37"/>
    </row>
    <row r="33" spans="1:31" s="2" customFormat="1" ht="14.45" customHeight="1">
      <c r="A33" s="37"/>
      <c r="B33" s="42"/>
      <c r="C33" s="39"/>
      <c r="D33" s="357" t="s">
        <v>44</v>
      </c>
      <c r="E33" s="31" t="s">
        <v>45</v>
      </c>
      <c r="F33" s="358">
        <f>ROUND((SUM(BE80:BE128)),  2)</f>
        <v>400000</v>
      </c>
      <c r="G33" s="39"/>
      <c r="H33" s="39"/>
      <c r="I33" s="359">
        <v>0.21</v>
      </c>
      <c r="J33" s="358">
        <f>ROUND(((SUM(BE80:BE128))*I33),  2)</f>
        <v>84000</v>
      </c>
      <c r="K33" s="39"/>
      <c r="L33" s="120"/>
      <c r="S33" s="37"/>
      <c r="T33" s="37"/>
      <c r="U33" s="37"/>
      <c r="V33" s="37"/>
      <c r="W33" s="37"/>
      <c r="X33" s="37"/>
      <c r="Y33" s="37"/>
      <c r="Z33" s="37"/>
      <c r="AA33" s="37"/>
      <c r="AB33" s="37"/>
      <c r="AC33" s="37"/>
      <c r="AD33" s="37"/>
      <c r="AE33" s="37"/>
    </row>
    <row r="34" spans="1:31" s="2" customFormat="1" ht="14.45" customHeight="1">
      <c r="A34" s="37"/>
      <c r="B34" s="42"/>
      <c r="C34" s="39"/>
      <c r="D34" s="39"/>
      <c r="E34" s="31" t="s">
        <v>46</v>
      </c>
      <c r="F34" s="358">
        <f>ROUND((SUM(BF80:BF128)),  2)</f>
        <v>0</v>
      </c>
      <c r="G34" s="39"/>
      <c r="H34" s="39"/>
      <c r="I34" s="359">
        <v>0.15</v>
      </c>
      <c r="J34" s="358">
        <f>ROUND(((SUM(BF80:BF128))*I34),  2)</f>
        <v>0</v>
      </c>
      <c r="K34" s="39"/>
      <c r="L34" s="120"/>
      <c r="S34" s="37"/>
      <c r="T34" s="37"/>
      <c r="U34" s="37"/>
      <c r="V34" s="37"/>
      <c r="W34" s="37"/>
      <c r="X34" s="37"/>
      <c r="Y34" s="37"/>
      <c r="Z34" s="37"/>
      <c r="AA34" s="37"/>
      <c r="AB34" s="37"/>
      <c r="AC34" s="37"/>
      <c r="AD34" s="37"/>
      <c r="AE34" s="37"/>
    </row>
    <row r="35" spans="1:31" s="2" customFormat="1" ht="14.45" hidden="1" customHeight="1">
      <c r="A35" s="37"/>
      <c r="B35" s="42"/>
      <c r="C35" s="39"/>
      <c r="D35" s="39"/>
      <c r="E35" s="31" t="s">
        <v>47</v>
      </c>
      <c r="F35" s="358">
        <f>ROUND((SUM(BG80:BG128)),  2)</f>
        <v>0</v>
      </c>
      <c r="G35" s="39"/>
      <c r="H35" s="39"/>
      <c r="I35" s="359">
        <v>0.21</v>
      </c>
      <c r="J35" s="358">
        <f>0</f>
        <v>0</v>
      </c>
      <c r="K35" s="39"/>
      <c r="L35" s="120"/>
      <c r="S35" s="37"/>
      <c r="T35" s="37"/>
      <c r="U35" s="37"/>
      <c r="V35" s="37"/>
      <c r="W35" s="37"/>
      <c r="X35" s="37"/>
      <c r="Y35" s="37"/>
      <c r="Z35" s="37"/>
      <c r="AA35" s="37"/>
      <c r="AB35" s="37"/>
      <c r="AC35" s="37"/>
      <c r="AD35" s="37"/>
      <c r="AE35" s="37"/>
    </row>
    <row r="36" spans="1:31" s="2" customFormat="1" ht="14.45" hidden="1" customHeight="1">
      <c r="A36" s="37"/>
      <c r="B36" s="42"/>
      <c r="C36" s="39"/>
      <c r="D36" s="39"/>
      <c r="E36" s="31" t="s">
        <v>48</v>
      </c>
      <c r="F36" s="358">
        <f>ROUND((SUM(BH80:BH128)),  2)</f>
        <v>0</v>
      </c>
      <c r="G36" s="39"/>
      <c r="H36" s="39"/>
      <c r="I36" s="359">
        <v>0.15</v>
      </c>
      <c r="J36" s="358">
        <f>0</f>
        <v>0</v>
      </c>
      <c r="K36" s="39"/>
      <c r="L36" s="120"/>
      <c r="S36" s="37"/>
      <c r="T36" s="37"/>
      <c r="U36" s="37"/>
      <c r="V36" s="37"/>
      <c r="W36" s="37"/>
      <c r="X36" s="37"/>
      <c r="Y36" s="37"/>
      <c r="Z36" s="37"/>
      <c r="AA36" s="37"/>
      <c r="AB36" s="37"/>
      <c r="AC36" s="37"/>
      <c r="AD36" s="37"/>
      <c r="AE36" s="37"/>
    </row>
    <row r="37" spans="1:31" s="2" customFormat="1" ht="14.45" hidden="1" customHeight="1">
      <c r="A37" s="37"/>
      <c r="B37" s="42"/>
      <c r="C37" s="39"/>
      <c r="D37" s="39"/>
      <c r="E37" s="31" t="s">
        <v>49</v>
      </c>
      <c r="F37" s="358">
        <f>ROUND((SUM(BI80:BI128)),  2)</f>
        <v>0</v>
      </c>
      <c r="G37" s="39"/>
      <c r="H37" s="39"/>
      <c r="I37" s="359">
        <v>0</v>
      </c>
      <c r="J37" s="358">
        <f>0</f>
        <v>0</v>
      </c>
      <c r="K37" s="39"/>
      <c r="L37" s="120"/>
      <c r="S37" s="37"/>
      <c r="T37" s="37"/>
      <c r="U37" s="37"/>
      <c r="V37" s="37"/>
      <c r="W37" s="37"/>
      <c r="X37" s="37"/>
      <c r="Y37" s="37"/>
      <c r="Z37" s="37"/>
      <c r="AA37" s="37"/>
      <c r="AB37" s="37"/>
      <c r="AC37" s="37"/>
      <c r="AD37" s="37"/>
      <c r="AE37" s="37"/>
    </row>
    <row r="38" spans="1:31" s="2" customFormat="1" ht="6.95" customHeight="1">
      <c r="A38" s="37"/>
      <c r="B38" s="42"/>
      <c r="C38" s="39"/>
      <c r="D38" s="39"/>
      <c r="E38" s="39"/>
      <c r="F38" s="39"/>
      <c r="G38" s="39"/>
      <c r="H38" s="39"/>
      <c r="I38" s="39"/>
      <c r="J38" s="39"/>
      <c r="K38" s="39"/>
      <c r="L38" s="120"/>
      <c r="S38" s="37"/>
      <c r="T38" s="37"/>
      <c r="U38" s="37"/>
      <c r="V38" s="37"/>
      <c r="W38" s="37"/>
      <c r="X38" s="37"/>
      <c r="Y38" s="37"/>
      <c r="Z38" s="37"/>
      <c r="AA38" s="37"/>
      <c r="AB38" s="37"/>
      <c r="AC38" s="37"/>
      <c r="AD38" s="37"/>
      <c r="AE38" s="37"/>
    </row>
    <row r="39" spans="1:31" s="2" customFormat="1" ht="25.35" customHeight="1">
      <c r="A39" s="37"/>
      <c r="B39" s="42"/>
      <c r="C39" s="153"/>
      <c r="D39" s="360" t="s">
        <v>50</v>
      </c>
      <c r="E39" s="70"/>
      <c r="F39" s="70"/>
      <c r="G39" s="361" t="s">
        <v>51</v>
      </c>
      <c r="H39" s="362" t="s">
        <v>52</v>
      </c>
      <c r="I39" s="70"/>
      <c r="J39" s="363">
        <f>SUM(J30:J37)</f>
        <v>484000</v>
      </c>
      <c r="K39" s="364"/>
      <c r="L39" s="120"/>
      <c r="S39" s="37"/>
      <c r="T39" s="37"/>
      <c r="U39" s="37"/>
      <c r="V39" s="37"/>
      <c r="W39" s="37"/>
      <c r="X39" s="37"/>
      <c r="Y39" s="37"/>
      <c r="Z39" s="37"/>
      <c r="AA39" s="37"/>
      <c r="AB39" s="37"/>
      <c r="AC39" s="37"/>
      <c r="AD39" s="37"/>
      <c r="AE39" s="37"/>
    </row>
    <row r="40" spans="1:31" s="2" customFormat="1" ht="14.45" customHeight="1">
      <c r="A40" s="37"/>
      <c r="B40" s="146"/>
      <c r="C40" s="52"/>
      <c r="D40" s="52"/>
      <c r="E40" s="52"/>
      <c r="F40" s="52"/>
      <c r="G40" s="52"/>
      <c r="H40" s="52"/>
      <c r="I40" s="52"/>
      <c r="J40" s="52"/>
      <c r="K40" s="52"/>
      <c r="L40" s="120"/>
      <c r="S40" s="37"/>
      <c r="T40" s="37"/>
      <c r="U40" s="37"/>
      <c r="V40" s="37"/>
      <c r="W40" s="37"/>
      <c r="X40" s="37"/>
      <c r="Y40" s="37"/>
      <c r="Z40" s="37"/>
      <c r="AA40" s="37"/>
      <c r="AB40" s="37"/>
      <c r="AC40" s="37"/>
      <c r="AD40" s="37"/>
      <c r="AE40" s="37"/>
    </row>
    <row r="41" spans="1:31">
      <c r="C41" s="24"/>
      <c r="D41" s="24"/>
      <c r="E41" s="24"/>
      <c r="F41" s="24"/>
      <c r="G41" s="24"/>
      <c r="H41" s="24"/>
      <c r="I41" s="24"/>
      <c r="J41" s="24"/>
      <c r="K41" s="24"/>
    </row>
    <row r="42" spans="1:31">
      <c r="C42" s="24"/>
      <c r="D42" s="24"/>
      <c r="E42" s="24"/>
      <c r="F42" s="24"/>
      <c r="G42" s="24"/>
      <c r="H42" s="24"/>
      <c r="I42" s="24"/>
      <c r="J42" s="24"/>
      <c r="K42" s="24"/>
    </row>
    <row r="43" spans="1:31">
      <c r="C43" s="24"/>
      <c r="D43" s="24"/>
      <c r="E43" s="24"/>
      <c r="F43" s="24"/>
      <c r="G43" s="24"/>
      <c r="H43" s="24"/>
      <c r="I43" s="24"/>
      <c r="J43" s="24"/>
      <c r="K43" s="24"/>
    </row>
    <row r="44" spans="1:31" s="2" customFormat="1" ht="6.95" customHeight="1">
      <c r="A44" s="37"/>
      <c r="B44" s="149"/>
      <c r="C44" s="54"/>
      <c r="D44" s="54"/>
      <c r="E44" s="54"/>
      <c r="F44" s="54"/>
      <c r="G44" s="54"/>
      <c r="H44" s="54"/>
      <c r="I44" s="54"/>
      <c r="J44" s="54"/>
      <c r="K44" s="54"/>
      <c r="L44" s="120"/>
      <c r="S44" s="37"/>
      <c r="T44" s="37"/>
      <c r="U44" s="37"/>
      <c r="V44" s="37"/>
      <c r="W44" s="37"/>
      <c r="X44" s="37"/>
      <c r="Y44" s="37"/>
      <c r="Z44" s="37"/>
      <c r="AA44" s="37"/>
      <c r="AB44" s="37"/>
      <c r="AC44" s="37"/>
      <c r="AD44" s="37"/>
      <c r="AE44" s="37"/>
    </row>
    <row r="45" spans="1:31" s="2" customFormat="1" ht="24.95" customHeight="1">
      <c r="A45" s="37"/>
      <c r="B45" s="38"/>
      <c r="C45" s="25" t="s">
        <v>102</v>
      </c>
      <c r="D45" s="39"/>
      <c r="E45" s="39"/>
      <c r="F45" s="39"/>
      <c r="G45" s="39"/>
      <c r="H45" s="39"/>
      <c r="I45" s="39"/>
      <c r="J45" s="39"/>
      <c r="K45" s="39"/>
      <c r="L45" s="120"/>
      <c r="S45" s="37"/>
      <c r="T45" s="37"/>
      <c r="U45" s="37"/>
      <c r="V45" s="37"/>
      <c r="W45" s="37"/>
      <c r="X45" s="37"/>
      <c r="Y45" s="37"/>
      <c r="Z45" s="37"/>
      <c r="AA45" s="37"/>
      <c r="AB45" s="37"/>
      <c r="AC45" s="37"/>
      <c r="AD45" s="37"/>
      <c r="AE45" s="37"/>
    </row>
    <row r="46" spans="1:31" s="2" customFormat="1" ht="6.95" customHeight="1">
      <c r="A46" s="37"/>
      <c r="B46" s="38"/>
      <c r="C46" s="39"/>
      <c r="D46" s="39"/>
      <c r="E46" s="39"/>
      <c r="F46" s="39"/>
      <c r="G46" s="39"/>
      <c r="H46" s="39"/>
      <c r="I46" s="39"/>
      <c r="J46" s="39"/>
      <c r="K46" s="39"/>
      <c r="L46" s="120"/>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39"/>
      <c r="J47" s="39"/>
      <c r="K47" s="39"/>
      <c r="L47" s="120"/>
      <c r="S47" s="37"/>
      <c r="T47" s="37"/>
      <c r="U47" s="37"/>
      <c r="V47" s="37"/>
      <c r="W47" s="37"/>
      <c r="X47" s="37"/>
      <c r="Y47" s="37"/>
      <c r="Z47" s="37"/>
      <c r="AA47" s="37"/>
      <c r="AB47" s="37"/>
      <c r="AC47" s="37"/>
      <c r="AD47" s="37"/>
      <c r="AE47" s="37"/>
    </row>
    <row r="48" spans="1:31" s="2" customFormat="1" ht="16.5" customHeight="1">
      <c r="A48" s="37"/>
      <c r="B48" s="38"/>
      <c r="C48" s="39"/>
      <c r="D48" s="39"/>
      <c r="E48" s="411" t="str">
        <f>E7</f>
        <v>Vlaštovičky HASIČSKÁ ZBROJNICE</v>
      </c>
      <c r="F48" s="412"/>
      <c r="G48" s="412"/>
      <c r="H48" s="412"/>
      <c r="I48" s="39"/>
      <c r="J48" s="39"/>
      <c r="K48" s="39"/>
      <c r="L48" s="120"/>
      <c r="S48" s="37"/>
      <c r="T48" s="37"/>
      <c r="U48" s="37"/>
      <c r="V48" s="37"/>
      <c r="W48" s="37"/>
      <c r="X48" s="37"/>
      <c r="Y48" s="37"/>
      <c r="Z48" s="37"/>
      <c r="AA48" s="37"/>
      <c r="AB48" s="37"/>
      <c r="AC48" s="37"/>
      <c r="AD48" s="37"/>
      <c r="AE48" s="37"/>
    </row>
    <row r="49" spans="1:47" s="2" customFormat="1" ht="12" customHeight="1">
      <c r="A49" s="37"/>
      <c r="B49" s="38"/>
      <c r="C49" s="31" t="s">
        <v>100</v>
      </c>
      <c r="D49" s="39"/>
      <c r="E49" s="39"/>
      <c r="F49" s="39"/>
      <c r="G49" s="39"/>
      <c r="H49" s="39"/>
      <c r="I49" s="39"/>
      <c r="J49" s="39"/>
      <c r="K49" s="39"/>
      <c r="L49" s="120"/>
      <c r="S49" s="37"/>
      <c r="T49" s="37"/>
      <c r="U49" s="37"/>
      <c r="V49" s="37"/>
      <c r="W49" s="37"/>
      <c r="X49" s="37"/>
      <c r="Y49" s="37"/>
      <c r="Z49" s="37"/>
      <c r="AA49" s="37"/>
      <c r="AB49" s="37"/>
      <c r="AC49" s="37"/>
      <c r="AD49" s="37"/>
      <c r="AE49" s="37"/>
    </row>
    <row r="50" spans="1:47" s="2" customFormat="1" ht="16.5" customHeight="1">
      <c r="A50" s="37"/>
      <c r="B50" s="38"/>
      <c r="C50" s="39"/>
      <c r="D50" s="39"/>
      <c r="E50" s="389" t="str">
        <f>E9</f>
        <v>VN a ON - Vedlejší a ostatní náklady</v>
      </c>
      <c r="F50" s="410"/>
      <c r="G50" s="410"/>
      <c r="H50" s="410"/>
      <c r="I50" s="39"/>
      <c r="J50" s="39"/>
      <c r="K50" s="39"/>
      <c r="L50" s="120"/>
      <c r="S50" s="37"/>
      <c r="T50" s="37"/>
      <c r="U50" s="37"/>
      <c r="V50" s="37"/>
      <c r="W50" s="37"/>
      <c r="X50" s="37"/>
      <c r="Y50" s="37"/>
      <c r="Z50" s="37"/>
      <c r="AA50" s="37"/>
      <c r="AB50" s="37"/>
      <c r="AC50" s="37"/>
      <c r="AD50" s="37"/>
      <c r="AE50" s="37"/>
    </row>
    <row r="51" spans="1:47" s="2" customFormat="1" ht="6.95" customHeight="1">
      <c r="A51" s="37"/>
      <c r="B51" s="38"/>
      <c r="C51" s="39"/>
      <c r="D51" s="39"/>
      <c r="E51" s="39"/>
      <c r="F51" s="39"/>
      <c r="G51" s="39"/>
      <c r="H51" s="39"/>
      <c r="I51" s="39"/>
      <c r="J51" s="39"/>
      <c r="K51" s="39"/>
      <c r="L51" s="120"/>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Opava Vlaštovičky</v>
      </c>
      <c r="G52" s="39"/>
      <c r="H52" s="39"/>
      <c r="I52" s="31" t="s">
        <v>24</v>
      </c>
      <c r="J52" s="63" t="str">
        <f>IF(J12="","",J12)</f>
        <v>15.4.2019</v>
      </c>
      <c r="K52" s="39"/>
      <c r="L52" s="120"/>
      <c r="S52" s="37"/>
      <c r="T52" s="37"/>
      <c r="U52" s="37"/>
      <c r="V52" s="37"/>
      <c r="W52" s="37"/>
      <c r="X52" s="37"/>
      <c r="Y52" s="37"/>
      <c r="Z52" s="37"/>
      <c r="AA52" s="37"/>
      <c r="AB52" s="37"/>
      <c r="AC52" s="37"/>
      <c r="AD52" s="37"/>
      <c r="AE52" s="37"/>
    </row>
    <row r="53" spans="1:47" s="2" customFormat="1" ht="6.95" customHeight="1">
      <c r="A53" s="37"/>
      <c r="B53" s="38"/>
      <c r="C53" s="39"/>
      <c r="D53" s="39"/>
      <c r="E53" s="39"/>
      <c r="F53" s="39"/>
      <c r="G53" s="39"/>
      <c r="H53" s="39"/>
      <c r="I53" s="39"/>
      <c r="J53" s="39"/>
      <c r="K53" s="39"/>
      <c r="L53" s="120"/>
      <c r="S53" s="37"/>
      <c r="T53" s="37"/>
      <c r="U53" s="37"/>
      <c r="V53" s="37"/>
      <c r="W53" s="37"/>
      <c r="X53" s="37"/>
      <c r="Y53" s="37"/>
      <c r="Z53" s="37"/>
      <c r="AA53" s="37"/>
      <c r="AB53" s="37"/>
      <c r="AC53" s="37"/>
      <c r="AD53" s="37"/>
      <c r="AE53" s="37"/>
    </row>
    <row r="54" spans="1:47" s="2" customFormat="1" ht="27.95" customHeight="1">
      <c r="A54" s="37"/>
      <c r="B54" s="38"/>
      <c r="C54" s="31" t="s">
        <v>28</v>
      </c>
      <c r="D54" s="39"/>
      <c r="E54" s="39"/>
      <c r="F54" s="29" t="str">
        <f>E15</f>
        <v>Statutární město opava</v>
      </c>
      <c r="G54" s="39"/>
      <c r="H54" s="39"/>
      <c r="I54" s="31" t="s">
        <v>34</v>
      </c>
      <c r="J54" s="35" t="str">
        <f>E21</f>
        <v>Ateliér EMMET s.r.o.</v>
      </c>
      <c r="K54" s="39"/>
      <c r="L54" s="120"/>
      <c r="S54" s="37"/>
      <c r="T54" s="37"/>
      <c r="U54" s="37"/>
      <c r="V54" s="37"/>
      <c r="W54" s="37"/>
      <c r="X54" s="37"/>
      <c r="Y54" s="37"/>
      <c r="Z54" s="37"/>
      <c r="AA54" s="37"/>
      <c r="AB54" s="37"/>
      <c r="AC54" s="37"/>
      <c r="AD54" s="37"/>
      <c r="AE54" s="37"/>
    </row>
    <row r="55" spans="1:47" s="2" customFormat="1" ht="27.95" customHeight="1">
      <c r="A55" s="37"/>
      <c r="B55" s="38"/>
      <c r="C55" s="31" t="s">
        <v>32</v>
      </c>
      <c r="D55" s="39"/>
      <c r="E55" s="39"/>
      <c r="F55" s="29" t="str">
        <f>IF(E18="","",E18)</f>
        <v>Vyplň údaj</v>
      </c>
      <c r="G55" s="39"/>
      <c r="H55" s="39"/>
      <c r="I55" s="31" t="s">
        <v>37</v>
      </c>
      <c r="J55" s="35" t="str">
        <f>E24</f>
        <v>Ateliér EMMET s.r.o.</v>
      </c>
      <c r="K55" s="39"/>
      <c r="L55" s="120"/>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39"/>
      <c r="J56" s="39"/>
      <c r="K56" s="39"/>
      <c r="L56" s="120"/>
      <c r="S56" s="37"/>
      <c r="T56" s="37"/>
      <c r="U56" s="37"/>
      <c r="V56" s="37"/>
      <c r="W56" s="37"/>
      <c r="X56" s="37"/>
      <c r="Y56" s="37"/>
      <c r="Z56" s="37"/>
      <c r="AA56" s="37"/>
      <c r="AB56" s="37"/>
      <c r="AC56" s="37"/>
      <c r="AD56" s="37"/>
      <c r="AE56" s="37"/>
    </row>
    <row r="57" spans="1:47" s="2" customFormat="1" ht="29.25" customHeight="1">
      <c r="A57" s="37"/>
      <c r="B57" s="38"/>
      <c r="C57" s="152" t="s">
        <v>103</v>
      </c>
      <c r="D57" s="153"/>
      <c r="E57" s="153"/>
      <c r="F57" s="153"/>
      <c r="G57" s="153"/>
      <c r="H57" s="153"/>
      <c r="I57" s="153"/>
      <c r="J57" s="155" t="s">
        <v>104</v>
      </c>
      <c r="K57" s="153"/>
      <c r="L57" s="120"/>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39"/>
      <c r="J58" s="39"/>
      <c r="K58" s="39"/>
      <c r="L58" s="120"/>
      <c r="S58" s="37"/>
      <c r="T58" s="37"/>
      <c r="U58" s="37"/>
      <c r="V58" s="37"/>
      <c r="W58" s="37"/>
      <c r="X58" s="37"/>
      <c r="Y58" s="37"/>
      <c r="Z58" s="37"/>
      <c r="AA58" s="37"/>
      <c r="AB58" s="37"/>
      <c r="AC58" s="37"/>
      <c r="AD58" s="37"/>
      <c r="AE58" s="37"/>
    </row>
    <row r="59" spans="1:47" s="2" customFormat="1" ht="22.9" customHeight="1">
      <c r="A59" s="37"/>
      <c r="B59" s="38"/>
      <c r="C59" s="156" t="s">
        <v>72</v>
      </c>
      <c r="D59" s="39"/>
      <c r="E59" s="39"/>
      <c r="F59" s="39"/>
      <c r="G59" s="39"/>
      <c r="H59" s="39"/>
      <c r="I59" s="39"/>
      <c r="J59" s="81">
        <f>J80</f>
        <v>400000</v>
      </c>
      <c r="K59" s="39"/>
      <c r="L59" s="120"/>
      <c r="S59" s="37"/>
      <c r="T59" s="37"/>
      <c r="U59" s="37"/>
      <c r="V59" s="37"/>
      <c r="W59" s="37"/>
      <c r="X59" s="37"/>
      <c r="Y59" s="37"/>
      <c r="Z59" s="37"/>
      <c r="AA59" s="37"/>
      <c r="AB59" s="37"/>
      <c r="AC59" s="37"/>
      <c r="AD59" s="37"/>
      <c r="AE59" s="37"/>
      <c r="AU59" s="19" t="s">
        <v>105</v>
      </c>
    </row>
    <row r="60" spans="1:47" s="9" customFormat="1" ht="24.95" customHeight="1">
      <c r="B60" s="157"/>
      <c r="C60" s="158"/>
      <c r="D60" s="159" t="s">
        <v>3014</v>
      </c>
      <c r="E60" s="160"/>
      <c r="F60" s="160"/>
      <c r="G60" s="160"/>
      <c r="H60" s="160"/>
      <c r="I60" s="160"/>
      <c r="J60" s="162">
        <f>J81</f>
        <v>400000</v>
      </c>
      <c r="K60" s="158"/>
      <c r="L60" s="163"/>
    </row>
    <row r="61" spans="1:47" s="2" customFormat="1" ht="21.75" customHeight="1">
      <c r="A61" s="37"/>
      <c r="B61" s="38"/>
      <c r="C61" s="39"/>
      <c r="D61" s="39"/>
      <c r="E61" s="39"/>
      <c r="F61" s="39"/>
      <c r="G61" s="39"/>
      <c r="H61" s="39"/>
      <c r="I61" s="39"/>
      <c r="J61" s="39"/>
      <c r="K61" s="39"/>
      <c r="L61" s="120"/>
      <c r="S61" s="37"/>
      <c r="T61" s="37"/>
      <c r="U61" s="37"/>
      <c r="V61" s="37"/>
      <c r="W61" s="37"/>
      <c r="X61" s="37"/>
      <c r="Y61" s="37"/>
      <c r="Z61" s="37"/>
      <c r="AA61" s="37"/>
      <c r="AB61" s="37"/>
      <c r="AC61" s="37"/>
      <c r="AD61" s="37"/>
      <c r="AE61" s="37"/>
    </row>
    <row r="62" spans="1:47" s="2" customFormat="1" ht="6.95" customHeight="1">
      <c r="A62" s="37"/>
      <c r="B62" s="51"/>
      <c r="C62" s="52"/>
      <c r="D62" s="52"/>
      <c r="E62" s="52"/>
      <c r="F62" s="52"/>
      <c r="G62" s="52"/>
      <c r="H62" s="52"/>
      <c r="I62" s="52"/>
      <c r="J62" s="52"/>
      <c r="K62" s="52"/>
      <c r="L62" s="120"/>
      <c r="S62" s="37"/>
      <c r="T62" s="37"/>
      <c r="U62" s="37"/>
      <c r="V62" s="37"/>
      <c r="W62" s="37"/>
      <c r="X62" s="37"/>
      <c r="Y62" s="37"/>
      <c r="Z62" s="37"/>
      <c r="AA62" s="37"/>
      <c r="AB62" s="37"/>
      <c r="AC62" s="37"/>
      <c r="AD62" s="37"/>
      <c r="AE62" s="37"/>
    </row>
    <row r="63" spans="1:47">
      <c r="C63" s="24"/>
      <c r="D63" s="24"/>
      <c r="E63" s="24"/>
      <c r="F63" s="24"/>
      <c r="G63" s="24"/>
      <c r="H63" s="24"/>
      <c r="I63" s="24"/>
      <c r="J63" s="24"/>
      <c r="K63" s="24"/>
    </row>
    <row r="64" spans="1:47">
      <c r="C64" s="24"/>
      <c r="D64" s="24"/>
      <c r="E64" s="24"/>
      <c r="F64" s="24"/>
      <c r="G64" s="24"/>
      <c r="H64" s="24"/>
      <c r="I64" s="24"/>
      <c r="J64" s="24"/>
      <c r="K64" s="24"/>
    </row>
    <row r="65" spans="1:63">
      <c r="C65" s="24"/>
      <c r="D65" s="24"/>
      <c r="E65" s="24"/>
      <c r="F65" s="24"/>
      <c r="G65" s="24"/>
      <c r="H65" s="24"/>
      <c r="I65" s="24"/>
      <c r="J65" s="24"/>
      <c r="K65" s="24"/>
    </row>
    <row r="66" spans="1:63" s="2" customFormat="1" ht="6.95" customHeight="1">
      <c r="A66" s="37"/>
      <c r="B66" s="53"/>
      <c r="C66" s="54"/>
      <c r="D66" s="54"/>
      <c r="E66" s="54"/>
      <c r="F66" s="54"/>
      <c r="G66" s="54"/>
      <c r="H66" s="54"/>
      <c r="I66" s="54"/>
      <c r="J66" s="54"/>
      <c r="K66" s="54"/>
      <c r="L66" s="120"/>
      <c r="S66" s="37"/>
      <c r="T66" s="37"/>
      <c r="U66" s="37"/>
      <c r="V66" s="37"/>
      <c r="W66" s="37"/>
      <c r="X66" s="37"/>
      <c r="Y66" s="37"/>
      <c r="Z66" s="37"/>
      <c r="AA66" s="37"/>
      <c r="AB66" s="37"/>
      <c r="AC66" s="37"/>
      <c r="AD66" s="37"/>
      <c r="AE66" s="37"/>
    </row>
    <row r="67" spans="1:63" s="2" customFormat="1" ht="24.95" customHeight="1">
      <c r="A67" s="37"/>
      <c r="B67" s="38"/>
      <c r="C67" s="25" t="s">
        <v>137</v>
      </c>
      <c r="D67" s="39"/>
      <c r="E67" s="39"/>
      <c r="F67" s="39"/>
      <c r="G67" s="39"/>
      <c r="H67" s="39"/>
      <c r="I67" s="39"/>
      <c r="J67" s="39"/>
      <c r="K67" s="39"/>
      <c r="L67" s="120"/>
      <c r="S67" s="37"/>
      <c r="T67" s="37"/>
      <c r="U67" s="37"/>
      <c r="V67" s="37"/>
      <c r="W67" s="37"/>
      <c r="X67" s="37"/>
      <c r="Y67" s="37"/>
      <c r="Z67" s="37"/>
      <c r="AA67" s="37"/>
      <c r="AB67" s="37"/>
      <c r="AC67" s="37"/>
      <c r="AD67" s="37"/>
      <c r="AE67" s="37"/>
    </row>
    <row r="68" spans="1:63" s="2" customFormat="1" ht="6.95" customHeight="1">
      <c r="A68" s="37"/>
      <c r="B68" s="38"/>
      <c r="C68" s="39"/>
      <c r="D68" s="39"/>
      <c r="E68" s="39"/>
      <c r="F68" s="39"/>
      <c r="G68" s="39"/>
      <c r="H68" s="39"/>
      <c r="I68" s="39"/>
      <c r="J68" s="39"/>
      <c r="K68" s="39"/>
      <c r="L68" s="120"/>
      <c r="S68" s="37"/>
      <c r="T68" s="37"/>
      <c r="U68" s="37"/>
      <c r="V68" s="37"/>
      <c r="W68" s="37"/>
      <c r="X68" s="37"/>
      <c r="Y68" s="37"/>
      <c r="Z68" s="37"/>
      <c r="AA68" s="37"/>
      <c r="AB68" s="37"/>
      <c r="AC68" s="37"/>
      <c r="AD68" s="37"/>
      <c r="AE68" s="37"/>
    </row>
    <row r="69" spans="1:63" s="2" customFormat="1" ht="12" customHeight="1">
      <c r="A69" s="37"/>
      <c r="B69" s="38"/>
      <c r="C69" s="31" t="s">
        <v>16</v>
      </c>
      <c r="D69" s="39"/>
      <c r="E69" s="39"/>
      <c r="F69" s="39"/>
      <c r="G69" s="39"/>
      <c r="H69" s="39"/>
      <c r="I69" s="39"/>
      <c r="J69" s="39"/>
      <c r="K69" s="39"/>
      <c r="L69" s="120"/>
      <c r="S69" s="37"/>
      <c r="T69" s="37"/>
      <c r="U69" s="37"/>
      <c r="V69" s="37"/>
      <c r="W69" s="37"/>
      <c r="X69" s="37"/>
      <c r="Y69" s="37"/>
      <c r="Z69" s="37"/>
      <c r="AA69" s="37"/>
      <c r="AB69" s="37"/>
      <c r="AC69" s="37"/>
      <c r="AD69" s="37"/>
      <c r="AE69" s="37"/>
    </row>
    <row r="70" spans="1:63" s="2" customFormat="1" ht="16.5" customHeight="1">
      <c r="A70" s="37"/>
      <c r="B70" s="38"/>
      <c r="C70" s="39"/>
      <c r="D70" s="39"/>
      <c r="E70" s="411" t="str">
        <f>E7</f>
        <v>Vlaštovičky HASIČSKÁ ZBROJNICE</v>
      </c>
      <c r="F70" s="412"/>
      <c r="G70" s="412"/>
      <c r="H70" s="412"/>
      <c r="I70" s="39"/>
      <c r="J70" s="39"/>
      <c r="K70" s="39"/>
      <c r="L70" s="120"/>
      <c r="S70" s="37"/>
      <c r="T70" s="37"/>
      <c r="U70" s="37"/>
      <c r="V70" s="37"/>
      <c r="W70" s="37"/>
      <c r="X70" s="37"/>
      <c r="Y70" s="37"/>
      <c r="Z70" s="37"/>
      <c r="AA70" s="37"/>
      <c r="AB70" s="37"/>
      <c r="AC70" s="37"/>
      <c r="AD70" s="37"/>
      <c r="AE70" s="37"/>
    </row>
    <row r="71" spans="1:63" s="2" customFormat="1" ht="12" customHeight="1">
      <c r="A71" s="37"/>
      <c r="B71" s="38"/>
      <c r="C71" s="31" t="s">
        <v>100</v>
      </c>
      <c r="D71" s="39"/>
      <c r="E71" s="39"/>
      <c r="F71" s="39"/>
      <c r="G71" s="39"/>
      <c r="H71" s="39"/>
      <c r="I71" s="39"/>
      <c r="J71" s="39"/>
      <c r="K71" s="39"/>
      <c r="L71" s="120"/>
      <c r="S71" s="37"/>
      <c r="T71" s="37"/>
      <c r="U71" s="37"/>
      <c r="V71" s="37"/>
      <c r="W71" s="37"/>
      <c r="X71" s="37"/>
      <c r="Y71" s="37"/>
      <c r="Z71" s="37"/>
      <c r="AA71" s="37"/>
      <c r="AB71" s="37"/>
      <c r="AC71" s="37"/>
      <c r="AD71" s="37"/>
      <c r="AE71" s="37"/>
    </row>
    <row r="72" spans="1:63" s="2" customFormat="1" ht="16.5" customHeight="1">
      <c r="A72" s="37"/>
      <c r="B72" s="38"/>
      <c r="C72" s="39"/>
      <c r="D72" s="39"/>
      <c r="E72" s="389" t="str">
        <f>E9</f>
        <v>VN a ON - Vedlejší a ostatní náklady</v>
      </c>
      <c r="F72" s="410"/>
      <c r="G72" s="410"/>
      <c r="H72" s="410"/>
      <c r="I72" s="39"/>
      <c r="J72" s="39"/>
      <c r="K72" s="39"/>
      <c r="L72" s="120"/>
      <c r="S72" s="37"/>
      <c r="T72" s="37"/>
      <c r="U72" s="37"/>
      <c r="V72" s="37"/>
      <c r="W72" s="37"/>
      <c r="X72" s="37"/>
      <c r="Y72" s="37"/>
      <c r="Z72" s="37"/>
      <c r="AA72" s="37"/>
      <c r="AB72" s="37"/>
      <c r="AC72" s="37"/>
      <c r="AD72" s="37"/>
      <c r="AE72" s="37"/>
    </row>
    <row r="73" spans="1:63" s="2" customFormat="1" ht="6.95" customHeight="1">
      <c r="A73" s="37"/>
      <c r="B73" s="38"/>
      <c r="C73" s="39"/>
      <c r="D73" s="39"/>
      <c r="E73" s="39"/>
      <c r="F73" s="39"/>
      <c r="G73" s="39"/>
      <c r="H73" s="39"/>
      <c r="I73" s="39"/>
      <c r="J73" s="39"/>
      <c r="K73" s="39"/>
      <c r="L73" s="120"/>
      <c r="S73" s="37"/>
      <c r="T73" s="37"/>
      <c r="U73" s="37"/>
      <c r="V73" s="37"/>
      <c r="W73" s="37"/>
      <c r="X73" s="37"/>
      <c r="Y73" s="37"/>
      <c r="Z73" s="37"/>
      <c r="AA73" s="37"/>
      <c r="AB73" s="37"/>
      <c r="AC73" s="37"/>
      <c r="AD73" s="37"/>
      <c r="AE73" s="37"/>
    </row>
    <row r="74" spans="1:63" s="2" customFormat="1" ht="12" customHeight="1">
      <c r="A74" s="37"/>
      <c r="B74" s="38"/>
      <c r="C74" s="31" t="s">
        <v>22</v>
      </c>
      <c r="D74" s="39"/>
      <c r="E74" s="39"/>
      <c r="F74" s="29" t="str">
        <f>F12</f>
        <v>Opava Vlaštovičky</v>
      </c>
      <c r="G74" s="39"/>
      <c r="H74" s="39"/>
      <c r="I74" s="31" t="s">
        <v>24</v>
      </c>
      <c r="J74" s="63" t="str">
        <f>IF(J12="","",J12)</f>
        <v>15.4.2019</v>
      </c>
      <c r="K74" s="39"/>
      <c r="L74" s="120"/>
      <c r="S74" s="37"/>
      <c r="T74" s="37"/>
      <c r="U74" s="37"/>
      <c r="V74" s="37"/>
      <c r="W74" s="37"/>
      <c r="X74" s="37"/>
      <c r="Y74" s="37"/>
      <c r="Z74" s="37"/>
      <c r="AA74" s="37"/>
      <c r="AB74" s="37"/>
      <c r="AC74" s="37"/>
      <c r="AD74" s="37"/>
      <c r="AE74" s="37"/>
    </row>
    <row r="75" spans="1:63" s="2" customFormat="1" ht="6.95" customHeight="1">
      <c r="A75" s="37"/>
      <c r="B75" s="38"/>
      <c r="C75" s="39"/>
      <c r="D75" s="39"/>
      <c r="E75" s="39"/>
      <c r="F75" s="39"/>
      <c r="G75" s="39"/>
      <c r="H75" s="39"/>
      <c r="I75" s="39"/>
      <c r="J75" s="39"/>
      <c r="K75" s="39"/>
      <c r="L75" s="120"/>
      <c r="S75" s="37"/>
      <c r="T75" s="37"/>
      <c r="U75" s="37"/>
      <c r="V75" s="37"/>
      <c r="W75" s="37"/>
      <c r="X75" s="37"/>
      <c r="Y75" s="37"/>
      <c r="Z75" s="37"/>
      <c r="AA75" s="37"/>
      <c r="AB75" s="37"/>
      <c r="AC75" s="37"/>
      <c r="AD75" s="37"/>
      <c r="AE75" s="37"/>
    </row>
    <row r="76" spans="1:63" s="2" customFormat="1" ht="27.95" customHeight="1">
      <c r="A76" s="37"/>
      <c r="B76" s="38"/>
      <c r="C76" s="31" t="s">
        <v>28</v>
      </c>
      <c r="D76" s="39"/>
      <c r="E76" s="39"/>
      <c r="F76" s="29" t="str">
        <f>E15</f>
        <v>Statutární město opava</v>
      </c>
      <c r="G76" s="39"/>
      <c r="H76" s="39"/>
      <c r="I76" s="31" t="s">
        <v>34</v>
      </c>
      <c r="J76" s="35" t="str">
        <f>E21</f>
        <v>Ateliér EMMET s.r.o.</v>
      </c>
      <c r="K76" s="39"/>
      <c r="L76" s="120"/>
      <c r="S76" s="37"/>
      <c r="T76" s="37"/>
      <c r="U76" s="37"/>
      <c r="V76" s="37"/>
      <c r="W76" s="37"/>
      <c r="X76" s="37"/>
      <c r="Y76" s="37"/>
      <c r="Z76" s="37"/>
      <c r="AA76" s="37"/>
      <c r="AB76" s="37"/>
      <c r="AC76" s="37"/>
      <c r="AD76" s="37"/>
      <c r="AE76" s="37"/>
    </row>
    <row r="77" spans="1:63" s="2" customFormat="1" ht="27.95" customHeight="1">
      <c r="A77" s="37"/>
      <c r="B77" s="38"/>
      <c r="C77" s="31" t="s">
        <v>32</v>
      </c>
      <c r="D77" s="39"/>
      <c r="E77" s="39"/>
      <c r="F77" s="29" t="str">
        <f>IF(E18="","",E18)</f>
        <v>Vyplň údaj</v>
      </c>
      <c r="G77" s="39"/>
      <c r="H77" s="39"/>
      <c r="I77" s="31" t="s">
        <v>37</v>
      </c>
      <c r="J77" s="35" t="str">
        <f>E24</f>
        <v>Ateliér EMMET s.r.o.</v>
      </c>
      <c r="K77" s="39"/>
      <c r="L77" s="120"/>
      <c r="S77" s="37"/>
      <c r="T77" s="37"/>
      <c r="U77" s="37"/>
      <c r="V77" s="37"/>
      <c r="W77" s="37"/>
      <c r="X77" s="37"/>
      <c r="Y77" s="37"/>
      <c r="Z77" s="37"/>
      <c r="AA77" s="37"/>
      <c r="AB77" s="37"/>
      <c r="AC77" s="37"/>
      <c r="AD77" s="37"/>
      <c r="AE77" s="37"/>
    </row>
    <row r="78" spans="1:63" s="2" customFormat="1" ht="10.35" customHeight="1">
      <c r="A78" s="37"/>
      <c r="B78" s="38"/>
      <c r="C78" s="39"/>
      <c r="D78" s="39"/>
      <c r="E78" s="39"/>
      <c r="F78" s="39"/>
      <c r="G78" s="39"/>
      <c r="H78" s="39"/>
      <c r="I78" s="39"/>
      <c r="J78" s="39"/>
      <c r="K78" s="39"/>
      <c r="L78" s="120"/>
      <c r="S78" s="37"/>
      <c r="T78" s="37"/>
      <c r="U78" s="37"/>
      <c r="V78" s="37"/>
      <c r="W78" s="37"/>
      <c r="X78" s="37"/>
      <c r="Y78" s="37"/>
      <c r="Z78" s="37"/>
      <c r="AA78" s="37"/>
      <c r="AB78" s="37"/>
      <c r="AC78" s="37"/>
      <c r="AD78" s="37"/>
      <c r="AE78" s="37"/>
    </row>
    <row r="79" spans="1:63" s="11" customFormat="1" ht="29.25" customHeight="1">
      <c r="A79" s="170"/>
      <c r="B79" s="171"/>
      <c r="C79" s="172" t="s">
        <v>138</v>
      </c>
      <c r="D79" s="173" t="s">
        <v>59</v>
      </c>
      <c r="E79" s="173" t="s">
        <v>55</v>
      </c>
      <c r="F79" s="173" t="s">
        <v>56</v>
      </c>
      <c r="G79" s="173" t="s">
        <v>139</v>
      </c>
      <c r="H79" s="173" t="s">
        <v>140</v>
      </c>
      <c r="I79" s="173" t="s">
        <v>141</v>
      </c>
      <c r="J79" s="173" t="s">
        <v>104</v>
      </c>
      <c r="K79" s="175" t="s">
        <v>142</v>
      </c>
      <c r="L79" s="176"/>
      <c r="M79" s="72" t="s">
        <v>21</v>
      </c>
      <c r="N79" s="73" t="s">
        <v>44</v>
      </c>
      <c r="O79" s="73" t="s">
        <v>143</v>
      </c>
      <c r="P79" s="73" t="s">
        <v>144</v>
      </c>
      <c r="Q79" s="73" t="s">
        <v>145</v>
      </c>
      <c r="R79" s="73" t="s">
        <v>146</v>
      </c>
      <c r="S79" s="73" t="s">
        <v>147</v>
      </c>
      <c r="T79" s="74" t="s">
        <v>148</v>
      </c>
      <c r="U79" s="170"/>
      <c r="V79" s="170"/>
      <c r="W79" s="170"/>
      <c r="X79" s="170"/>
      <c r="Y79" s="170"/>
      <c r="Z79" s="170"/>
      <c r="AA79" s="170"/>
      <c r="AB79" s="170"/>
      <c r="AC79" s="170"/>
      <c r="AD79" s="170"/>
      <c r="AE79" s="170"/>
    </row>
    <row r="80" spans="1:63" s="2" customFormat="1" ht="22.9" customHeight="1">
      <c r="A80" s="37"/>
      <c r="B80" s="38"/>
      <c r="C80" s="79" t="s">
        <v>149</v>
      </c>
      <c r="D80" s="39"/>
      <c r="E80" s="39"/>
      <c r="F80" s="39"/>
      <c r="G80" s="39"/>
      <c r="H80" s="39"/>
      <c r="I80" s="39"/>
      <c r="J80" s="177">
        <f>BK80</f>
        <v>400000</v>
      </c>
      <c r="K80" s="39"/>
      <c r="L80" s="42"/>
      <c r="M80" s="75"/>
      <c r="N80" s="178"/>
      <c r="O80" s="76"/>
      <c r="P80" s="179">
        <f>P81</f>
        <v>0</v>
      </c>
      <c r="Q80" s="76"/>
      <c r="R80" s="179">
        <f>R81</f>
        <v>0</v>
      </c>
      <c r="S80" s="76"/>
      <c r="T80" s="180">
        <f>T81</f>
        <v>0</v>
      </c>
      <c r="U80" s="37"/>
      <c r="V80" s="37"/>
      <c r="W80" s="37"/>
      <c r="X80" s="37"/>
      <c r="Y80" s="37"/>
      <c r="Z80" s="37"/>
      <c r="AA80" s="37"/>
      <c r="AB80" s="37"/>
      <c r="AC80" s="37"/>
      <c r="AD80" s="37"/>
      <c r="AE80" s="37"/>
      <c r="AT80" s="19" t="s">
        <v>73</v>
      </c>
      <c r="AU80" s="19" t="s">
        <v>105</v>
      </c>
      <c r="BK80" s="181">
        <f>BK81</f>
        <v>400000</v>
      </c>
    </row>
    <row r="81" spans="1:65" s="12" customFormat="1" ht="25.9" customHeight="1">
      <c r="B81" s="182"/>
      <c r="C81" s="183"/>
      <c r="D81" s="184" t="s">
        <v>73</v>
      </c>
      <c r="E81" s="185" t="s">
        <v>3015</v>
      </c>
      <c r="F81" s="185" t="s">
        <v>3016</v>
      </c>
      <c r="G81" s="183"/>
      <c r="H81" s="183"/>
      <c r="I81" s="183"/>
      <c r="J81" s="187">
        <f>BK81</f>
        <v>400000</v>
      </c>
      <c r="K81" s="183"/>
      <c r="L81" s="188"/>
      <c r="M81" s="189"/>
      <c r="N81" s="190"/>
      <c r="O81" s="190"/>
      <c r="P81" s="191">
        <f>SUM(P82:P128)</f>
        <v>0</v>
      </c>
      <c r="Q81" s="190"/>
      <c r="R81" s="191">
        <f>SUM(R82:R128)</f>
        <v>0</v>
      </c>
      <c r="S81" s="190"/>
      <c r="T81" s="192">
        <f>SUM(T82:T128)</f>
        <v>0</v>
      </c>
      <c r="AR81" s="193" t="s">
        <v>191</v>
      </c>
      <c r="AT81" s="194" t="s">
        <v>73</v>
      </c>
      <c r="AU81" s="194" t="s">
        <v>74</v>
      </c>
      <c r="AY81" s="193" t="s">
        <v>152</v>
      </c>
      <c r="BK81" s="195">
        <f>SUM(BK82:BK128)</f>
        <v>400000</v>
      </c>
    </row>
    <row r="82" spans="1:65" s="2" customFormat="1" ht="60" customHeight="1">
      <c r="A82" s="37"/>
      <c r="B82" s="38"/>
      <c r="C82" s="198" t="s">
        <v>81</v>
      </c>
      <c r="D82" s="198" t="s">
        <v>154</v>
      </c>
      <c r="E82" s="199" t="s">
        <v>3017</v>
      </c>
      <c r="F82" s="200" t="s">
        <v>3018</v>
      </c>
      <c r="G82" s="201" t="s">
        <v>3019</v>
      </c>
      <c r="H82" s="202">
        <v>1</v>
      </c>
      <c r="I82" s="203"/>
      <c r="J82" s="204">
        <f>ROUND(I82*H82,2)</f>
        <v>0</v>
      </c>
      <c r="K82" s="200" t="s">
        <v>158</v>
      </c>
      <c r="L82" s="42"/>
      <c r="M82" s="205" t="s">
        <v>21</v>
      </c>
      <c r="N82" s="206" t="s">
        <v>45</v>
      </c>
      <c r="O82" s="68"/>
      <c r="P82" s="207">
        <f>O82*H82</f>
        <v>0</v>
      </c>
      <c r="Q82" s="207">
        <v>0</v>
      </c>
      <c r="R82" s="207">
        <f>Q82*H82</f>
        <v>0</v>
      </c>
      <c r="S82" s="207">
        <v>0</v>
      </c>
      <c r="T82" s="208">
        <f>S82*H82</f>
        <v>0</v>
      </c>
      <c r="U82" s="37"/>
      <c r="V82" s="37"/>
      <c r="W82" s="37"/>
      <c r="X82" s="37"/>
      <c r="Y82" s="37"/>
      <c r="Z82" s="37"/>
      <c r="AA82" s="37"/>
      <c r="AB82" s="37"/>
      <c r="AC82" s="37"/>
      <c r="AD82" s="37"/>
      <c r="AE82" s="37"/>
      <c r="AR82" s="209" t="s">
        <v>159</v>
      </c>
      <c r="AT82" s="209" t="s">
        <v>154</v>
      </c>
      <c r="AU82" s="209" t="s">
        <v>81</v>
      </c>
      <c r="AY82" s="19" t="s">
        <v>152</v>
      </c>
      <c r="BE82" s="210">
        <f>IF(N82="základní",J82,0)</f>
        <v>0</v>
      </c>
      <c r="BF82" s="210">
        <f>IF(N82="snížená",J82,0)</f>
        <v>0</v>
      </c>
      <c r="BG82" s="210">
        <f>IF(N82="zákl. přenesená",J82,0)</f>
        <v>0</v>
      </c>
      <c r="BH82" s="210">
        <f>IF(N82="sníž. přenesená",J82,0)</f>
        <v>0</v>
      </c>
      <c r="BI82" s="210">
        <f>IF(N82="nulová",J82,0)</f>
        <v>0</v>
      </c>
      <c r="BJ82" s="19" t="s">
        <v>81</v>
      </c>
      <c r="BK82" s="210">
        <f>ROUND(I82*H82,2)</f>
        <v>0</v>
      </c>
      <c r="BL82" s="19" t="s">
        <v>159</v>
      </c>
      <c r="BM82" s="209" t="s">
        <v>3020</v>
      </c>
    </row>
    <row r="83" spans="1:65" s="2" customFormat="1" ht="60" customHeight="1">
      <c r="A83" s="37"/>
      <c r="B83" s="38"/>
      <c r="C83" s="198" t="s">
        <v>83</v>
      </c>
      <c r="D83" s="198" t="s">
        <v>154</v>
      </c>
      <c r="E83" s="199" t="s">
        <v>3021</v>
      </c>
      <c r="F83" s="200" t="s">
        <v>3022</v>
      </c>
      <c r="G83" s="201" t="s">
        <v>1314</v>
      </c>
      <c r="H83" s="202">
        <v>1</v>
      </c>
      <c r="I83" s="203"/>
      <c r="J83" s="204">
        <f>ROUND(I83*H83,2)</f>
        <v>0</v>
      </c>
      <c r="K83" s="200" t="s">
        <v>158</v>
      </c>
      <c r="L83" s="42"/>
      <c r="M83" s="205" t="s">
        <v>21</v>
      </c>
      <c r="N83" s="206" t="s">
        <v>45</v>
      </c>
      <c r="O83" s="68"/>
      <c r="P83" s="207">
        <f>O83*H83</f>
        <v>0</v>
      </c>
      <c r="Q83" s="207">
        <v>0</v>
      </c>
      <c r="R83" s="207">
        <f>Q83*H83</f>
        <v>0</v>
      </c>
      <c r="S83" s="207">
        <v>0</v>
      </c>
      <c r="T83" s="208">
        <f>S83*H83</f>
        <v>0</v>
      </c>
      <c r="U83" s="37"/>
      <c r="V83" s="37"/>
      <c r="W83" s="37"/>
      <c r="X83" s="37"/>
      <c r="Y83" s="37"/>
      <c r="Z83" s="37"/>
      <c r="AA83" s="37"/>
      <c r="AB83" s="37"/>
      <c r="AC83" s="37"/>
      <c r="AD83" s="37"/>
      <c r="AE83" s="37"/>
      <c r="AR83" s="209" t="s">
        <v>159</v>
      </c>
      <c r="AT83" s="209" t="s">
        <v>154</v>
      </c>
      <c r="AU83" s="209" t="s">
        <v>81</v>
      </c>
      <c r="AY83" s="19" t="s">
        <v>152</v>
      </c>
      <c r="BE83" s="210">
        <f>IF(N83="základní",J83,0)</f>
        <v>0</v>
      </c>
      <c r="BF83" s="210">
        <f>IF(N83="snížená",J83,0)</f>
        <v>0</v>
      </c>
      <c r="BG83" s="210">
        <f>IF(N83="zákl. přenesená",J83,0)</f>
        <v>0</v>
      </c>
      <c r="BH83" s="210">
        <f>IF(N83="sníž. přenesená",J83,0)</f>
        <v>0</v>
      </c>
      <c r="BI83" s="210">
        <f>IF(N83="nulová",J83,0)</f>
        <v>0</v>
      </c>
      <c r="BJ83" s="19" t="s">
        <v>81</v>
      </c>
      <c r="BK83" s="210">
        <f>ROUND(I83*H83,2)</f>
        <v>0</v>
      </c>
      <c r="BL83" s="19" t="s">
        <v>159</v>
      </c>
      <c r="BM83" s="209" t="s">
        <v>3023</v>
      </c>
    </row>
    <row r="84" spans="1:65" s="14" customFormat="1">
      <c r="B84" s="222"/>
      <c r="C84" s="223"/>
      <c r="D84" s="213" t="s">
        <v>161</v>
      </c>
      <c r="E84" s="224" t="s">
        <v>21</v>
      </c>
      <c r="F84" s="225" t="s">
        <v>3024</v>
      </c>
      <c r="G84" s="223"/>
      <c r="H84" s="226">
        <v>1</v>
      </c>
      <c r="I84" s="223"/>
      <c r="J84" s="223"/>
      <c r="K84" s="223"/>
      <c r="L84" s="228"/>
      <c r="M84" s="229"/>
      <c r="N84" s="230"/>
      <c r="O84" s="230"/>
      <c r="P84" s="230"/>
      <c r="Q84" s="230"/>
      <c r="R84" s="230"/>
      <c r="S84" s="230"/>
      <c r="T84" s="231"/>
      <c r="AT84" s="232" t="s">
        <v>161</v>
      </c>
      <c r="AU84" s="232" t="s">
        <v>81</v>
      </c>
      <c r="AV84" s="14" t="s">
        <v>83</v>
      </c>
      <c r="AW84" s="14" t="s">
        <v>36</v>
      </c>
      <c r="AX84" s="14" t="s">
        <v>81</v>
      </c>
      <c r="AY84" s="232" t="s">
        <v>152</v>
      </c>
    </row>
    <row r="85" spans="1:65" s="13" customFormat="1" ht="22.5">
      <c r="B85" s="211"/>
      <c r="C85" s="212"/>
      <c r="D85" s="213" t="s">
        <v>161</v>
      </c>
      <c r="E85" s="214" t="s">
        <v>21</v>
      </c>
      <c r="F85" s="215" t="s">
        <v>3025</v>
      </c>
      <c r="G85" s="212"/>
      <c r="H85" s="214" t="s">
        <v>21</v>
      </c>
      <c r="I85" s="212"/>
      <c r="J85" s="212"/>
      <c r="K85" s="212"/>
      <c r="L85" s="217"/>
      <c r="M85" s="218"/>
      <c r="N85" s="219"/>
      <c r="O85" s="219"/>
      <c r="P85" s="219"/>
      <c r="Q85" s="219"/>
      <c r="R85" s="219"/>
      <c r="S85" s="219"/>
      <c r="T85" s="220"/>
      <c r="AT85" s="221" t="s">
        <v>161</v>
      </c>
      <c r="AU85" s="221" t="s">
        <v>81</v>
      </c>
      <c r="AV85" s="13" t="s">
        <v>81</v>
      </c>
      <c r="AW85" s="13" t="s">
        <v>36</v>
      </c>
      <c r="AX85" s="13" t="s">
        <v>74</v>
      </c>
      <c r="AY85" s="221" t="s">
        <v>152</v>
      </c>
    </row>
    <row r="86" spans="1:65" s="2" customFormat="1" ht="36" customHeight="1">
      <c r="A86" s="37"/>
      <c r="B86" s="38"/>
      <c r="C86" s="198" t="s">
        <v>170</v>
      </c>
      <c r="D86" s="198" t="s">
        <v>154</v>
      </c>
      <c r="E86" s="199" t="s">
        <v>3026</v>
      </c>
      <c r="F86" s="200" t="s">
        <v>3027</v>
      </c>
      <c r="G86" s="201" t="s">
        <v>3019</v>
      </c>
      <c r="H86" s="202">
        <v>1</v>
      </c>
      <c r="I86" s="203"/>
      <c r="J86" s="204">
        <f>ROUND(I86*H86,2)</f>
        <v>0</v>
      </c>
      <c r="K86" s="200" t="s">
        <v>158</v>
      </c>
      <c r="L86" s="42"/>
      <c r="M86" s="205" t="s">
        <v>21</v>
      </c>
      <c r="N86" s="206" t="s">
        <v>45</v>
      </c>
      <c r="O86" s="68"/>
      <c r="P86" s="207">
        <f>O86*H86</f>
        <v>0</v>
      </c>
      <c r="Q86" s="207">
        <v>0</v>
      </c>
      <c r="R86" s="207">
        <f>Q86*H86</f>
        <v>0</v>
      </c>
      <c r="S86" s="207">
        <v>0</v>
      </c>
      <c r="T86" s="208">
        <f>S86*H86</f>
        <v>0</v>
      </c>
      <c r="U86" s="37"/>
      <c r="V86" s="37"/>
      <c r="W86" s="37"/>
      <c r="X86" s="37"/>
      <c r="Y86" s="37"/>
      <c r="Z86" s="37"/>
      <c r="AA86" s="37"/>
      <c r="AB86" s="37"/>
      <c r="AC86" s="37"/>
      <c r="AD86" s="37"/>
      <c r="AE86" s="37"/>
      <c r="AR86" s="209" t="s">
        <v>159</v>
      </c>
      <c r="AT86" s="209" t="s">
        <v>154</v>
      </c>
      <c r="AU86" s="209" t="s">
        <v>81</v>
      </c>
      <c r="AY86" s="19" t="s">
        <v>152</v>
      </c>
      <c r="BE86" s="210">
        <f>IF(N86="základní",J86,0)</f>
        <v>0</v>
      </c>
      <c r="BF86" s="210">
        <f>IF(N86="snížená",J86,0)</f>
        <v>0</v>
      </c>
      <c r="BG86" s="210">
        <f>IF(N86="zákl. přenesená",J86,0)</f>
        <v>0</v>
      </c>
      <c r="BH86" s="210">
        <f>IF(N86="sníž. přenesená",J86,0)</f>
        <v>0</v>
      </c>
      <c r="BI86" s="210">
        <f>IF(N86="nulová",J86,0)</f>
        <v>0</v>
      </c>
      <c r="BJ86" s="19" t="s">
        <v>81</v>
      </c>
      <c r="BK86" s="210">
        <f>ROUND(I86*H86,2)</f>
        <v>0</v>
      </c>
      <c r="BL86" s="19" t="s">
        <v>159</v>
      </c>
      <c r="BM86" s="209" t="s">
        <v>3028</v>
      </c>
    </row>
    <row r="87" spans="1:65" s="14" customFormat="1">
      <c r="B87" s="222"/>
      <c r="C87" s="223"/>
      <c r="D87" s="213" t="s">
        <v>161</v>
      </c>
      <c r="E87" s="224" t="s">
        <v>21</v>
      </c>
      <c r="F87" s="225" t="s">
        <v>3029</v>
      </c>
      <c r="G87" s="223"/>
      <c r="H87" s="226">
        <v>1</v>
      </c>
      <c r="I87" s="223"/>
      <c r="J87" s="223"/>
      <c r="K87" s="223"/>
      <c r="L87" s="228"/>
      <c r="M87" s="229"/>
      <c r="N87" s="230"/>
      <c r="O87" s="230"/>
      <c r="P87" s="230"/>
      <c r="Q87" s="230"/>
      <c r="R87" s="230"/>
      <c r="S87" s="230"/>
      <c r="T87" s="231"/>
      <c r="AT87" s="232" t="s">
        <v>161</v>
      </c>
      <c r="AU87" s="232" t="s">
        <v>81</v>
      </c>
      <c r="AV87" s="14" t="s">
        <v>83</v>
      </c>
      <c r="AW87" s="14" t="s">
        <v>36</v>
      </c>
      <c r="AX87" s="14" t="s">
        <v>81</v>
      </c>
      <c r="AY87" s="232" t="s">
        <v>152</v>
      </c>
    </row>
    <row r="88" spans="1:65" s="2" customFormat="1" ht="48" customHeight="1">
      <c r="A88" s="37"/>
      <c r="B88" s="38"/>
      <c r="C88" s="198" t="s">
        <v>159</v>
      </c>
      <c r="D88" s="198" t="s">
        <v>154</v>
      </c>
      <c r="E88" s="199" t="s">
        <v>3030</v>
      </c>
      <c r="F88" s="200" t="s">
        <v>3031</v>
      </c>
      <c r="G88" s="201" t="s">
        <v>3019</v>
      </c>
      <c r="H88" s="202">
        <v>1</v>
      </c>
      <c r="I88" s="203"/>
      <c r="J88" s="204">
        <f>ROUND(I88*H88,2)</f>
        <v>0</v>
      </c>
      <c r="K88" s="200" t="s">
        <v>158</v>
      </c>
      <c r="L88" s="42"/>
      <c r="M88" s="205" t="s">
        <v>21</v>
      </c>
      <c r="N88" s="206" t="s">
        <v>45</v>
      </c>
      <c r="O88" s="68"/>
      <c r="P88" s="207">
        <f>O88*H88</f>
        <v>0</v>
      </c>
      <c r="Q88" s="207">
        <v>0</v>
      </c>
      <c r="R88" s="207">
        <f>Q88*H88</f>
        <v>0</v>
      </c>
      <c r="S88" s="207">
        <v>0</v>
      </c>
      <c r="T88" s="208">
        <f>S88*H88</f>
        <v>0</v>
      </c>
      <c r="U88" s="37"/>
      <c r="V88" s="37"/>
      <c r="W88" s="37"/>
      <c r="X88" s="37"/>
      <c r="Y88" s="37"/>
      <c r="Z88" s="37"/>
      <c r="AA88" s="37"/>
      <c r="AB88" s="37"/>
      <c r="AC88" s="37"/>
      <c r="AD88" s="37"/>
      <c r="AE88" s="37"/>
      <c r="AR88" s="209" t="s">
        <v>159</v>
      </c>
      <c r="AT88" s="209" t="s">
        <v>154</v>
      </c>
      <c r="AU88" s="209" t="s">
        <v>81</v>
      </c>
      <c r="AY88" s="19" t="s">
        <v>152</v>
      </c>
      <c r="BE88" s="210">
        <f>IF(N88="základní",J88,0)</f>
        <v>0</v>
      </c>
      <c r="BF88" s="210">
        <f>IF(N88="snížená",J88,0)</f>
        <v>0</v>
      </c>
      <c r="BG88" s="210">
        <f>IF(N88="zákl. přenesená",J88,0)</f>
        <v>0</v>
      </c>
      <c r="BH88" s="210">
        <f>IF(N88="sníž. přenesená",J88,0)</f>
        <v>0</v>
      </c>
      <c r="BI88" s="210">
        <f>IF(N88="nulová",J88,0)</f>
        <v>0</v>
      </c>
      <c r="BJ88" s="19" t="s">
        <v>81</v>
      </c>
      <c r="BK88" s="210">
        <f>ROUND(I88*H88,2)</f>
        <v>0</v>
      </c>
      <c r="BL88" s="19" t="s">
        <v>159</v>
      </c>
      <c r="BM88" s="209" t="s">
        <v>3032</v>
      </c>
    </row>
    <row r="89" spans="1:65" s="2" customFormat="1" ht="60" customHeight="1">
      <c r="A89" s="37"/>
      <c r="B89" s="38"/>
      <c r="C89" s="198" t="s">
        <v>191</v>
      </c>
      <c r="D89" s="198" t="s">
        <v>154</v>
      </c>
      <c r="E89" s="199" t="s">
        <v>3033</v>
      </c>
      <c r="F89" s="200" t="s">
        <v>3034</v>
      </c>
      <c r="G89" s="201" t="s">
        <v>3019</v>
      </c>
      <c r="H89" s="202">
        <v>1</v>
      </c>
      <c r="I89" s="203"/>
      <c r="J89" s="204">
        <f>ROUND(I89*H89,2)</f>
        <v>0</v>
      </c>
      <c r="K89" s="200" t="s">
        <v>158</v>
      </c>
      <c r="L89" s="42"/>
      <c r="M89" s="205" t="s">
        <v>21</v>
      </c>
      <c r="N89" s="206" t="s">
        <v>45</v>
      </c>
      <c r="O89" s="68"/>
      <c r="P89" s="207">
        <f>O89*H89</f>
        <v>0</v>
      </c>
      <c r="Q89" s="207">
        <v>0</v>
      </c>
      <c r="R89" s="207">
        <f>Q89*H89</f>
        <v>0</v>
      </c>
      <c r="S89" s="207">
        <v>0</v>
      </c>
      <c r="T89" s="208">
        <f>S89*H89</f>
        <v>0</v>
      </c>
      <c r="U89" s="37"/>
      <c r="V89" s="37"/>
      <c r="W89" s="37"/>
      <c r="X89" s="37"/>
      <c r="Y89" s="37"/>
      <c r="Z89" s="37"/>
      <c r="AA89" s="37"/>
      <c r="AB89" s="37"/>
      <c r="AC89" s="37"/>
      <c r="AD89" s="37"/>
      <c r="AE89" s="37"/>
      <c r="AR89" s="209" t="s">
        <v>159</v>
      </c>
      <c r="AT89" s="209" t="s">
        <v>154</v>
      </c>
      <c r="AU89" s="209" t="s">
        <v>81</v>
      </c>
      <c r="AY89" s="19" t="s">
        <v>152</v>
      </c>
      <c r="BE89" s="210">
        <f>IF(N89="základní",J89,0)</f>
        <v>0</v>
      </c>
      <c r="BF89" s="210">
        <f>IF(N89="snížená",J89,0)</f>
        <v>0</v>
      </c>
      <c r="BG89" s="210">
        <f>IF(N89="zákl. přenesená",J89,0)</f>
        <v>0</v>
      </c>
      <c r="BH89" s="210">
        <f>IF(N89="sníž. přenesená",J89,0)</f>
        <v>0</v>
      </c>
      <c r="BI89" s="210">
        <f>IF(N89="nulová",J89,0)</f>
        <v>0</v>
      </c>
      <c r="BJ89" s="19" t="s">
        <v>81</v>
      </c>
      <c r="BK89" s="210">
        <f>ROUND(I89*H89,2)</f>
        <v>0</v>
      </c>
      <c r="BL89" s="19" t="s">
        <v>159</v>
      </c>
      <c r="BM89" s="209" t="s">
        <v>3035</v>
      </c>
    </row>
    <row r="90" spans="1:65" s="2" customFormat="1" ht="60" customHeight="1">
      <c r="A90" s="37"/>
      <c r="B90" s="38"/>
      <c r="C90" s="198" t="s">
        <v>196</v>
      </c>
      <c r="D90" s="198" t="s">
        <v>154</v>
      </c>
      <c r="E90" s="199" t="s">
        <v>3036</v>
      </c>
      <c r="F90" s="200" t="s">
        <v>3037</v>
      </c>
      <c r="G90" s="201" t="s">
        <v>1314</v>
      </c>
      <c r="H90" s="202">
        <v>1</v>
      </c>
      <c r="I90" s="203"/>
      <c r="J90" s="204">
        <f>ROUND(I90*H90,2)</f>
        <v>0</v>
      </c>
      <c r="K90" s="200" t="s">
        <v>158</v>
      </c>
      <c r="L90" s="42"/>
      <c r="M90" s="205" t="s">
        <v>21</v>
      </c>
      <c r="N90" s="206" t="s">
        <v>45</v>
      </c>
      <c r="O90" s="68"/>
      <c r="P90" s="207">
        <f>O90*H90</f>
        <v>0</v>
      </c>
      <c r="Q90" s="207">
        <v>0</v>
      </c>
      <c r="R90" s="207">
        <f>Q90*H90</f>
        <v>0</v>
      </c>
      <c r="S90" s="207">
        <v>0</v>
      </c>
      <c r="T90" s="208">
        <f>S90*H90</f>
        <v>0</v>
      </c>
      <c r="U90" s="37"/>
      <c r="V90" s="37"/>
      <c r="W90" s="37"/>
      <c r="X90" s="37"/>
      <c r="Y90" s="37"/>
      <c r="Z90" s="37"/>
      <c r="AA90" s="37"/>
      <c r="AB90" s="37"/>
      <c r="AC90" s="37"/>
      <c r="AD90" s="37"/>
      <c r="AE90" s="37"/>
      <c r="AR90" s="209" t="s">
        <v>159</v>
      </c>
      <c r="AT90" s="209" t="s">
        <v>154</v>
      </c>
      <c r="AU90" s="209" t="s">
        <v>81</v>
      </c>
      <c r="AY90" s="19" t="s">
        <v>152</v>
      </c>
      <c r="BE90" s="210">
        <f>IF(N90="základní",J90,0)</f>
        <v>0</v>
      </c>
      <c r="BF90" s="210">
        <f>IF(N90="snížená",J90,0)</f>
        <v>0</v>
      </c>
      <c r="BG90" s="210">
        <f>IF(N90="zákl. přenesená",J90,0)</f>
        <v>0</v>
      </c>
      <c r="BH90" s="210">
        <f>IF(N90="sníž. přenesená",J90,0)</f>
        <v>0</v>
      </c>
      <c r="BI90" s="210">
        <f>IF(N90="nulová",J90,0)</f>
        <v>0</v>
      </c>
      <c r="BJ90" s="19" t="s">
        <v>81</v>
      </c>
      <c r="BK90" s="210">
        <f>ROUND(I90*H90,2)</f>
        <v>0</v>
      </c>
      <c r="BL90" s="19" t="s">
        <v>159</v>
      </c>
      <c r="BM90" s="209" t="s">
        <v>3038</v>
      </c>
    </row>
    <row r="91" spans="1:65" s="14" customFormat="1" ht="22.5">
      <c r="B91" s="222"/>
      <c r="C91" s="223"/>
      <c r="D91" s="213" t="s">
        <v>161</v>
      </c>
      <c r="E91" s="224" t="s">
        <v>21</v>
      </c>
      <c r="F91" s="225" t="s">
        <v>3039</v>
      </c>
      <c r="G91" s="223"/>
      <c r="H91" s="226">
        <v>1</v>
      </c>
      <c r="I91" s="223"/>
      <c r="J91" s="223"/>
      <c r="K91" s="223"/>
      <c r="L91" s="228"/>
      <c r="M91" s="229"/>
      <c r="N91" s="230"/>
      <c r="O91" s="230"/>
      <c r="P91" s="230"/>
      <c r="Q91" s="230"/>
      <c r="R91" s="230"/>
      <c r="S91" s="230"/>
      <c r="T91" s="231"/>
      <c r="AT91" s="232" t="s">
        <v>161</v>
      </c>
      <c r="AU91" s="232" t="s">
        <v>81</v>
      </c>
      <c r="AV91" s="14" t="s">
        <v>83</v>
      </c>
      <c r="AW91" s="14" t="s">
        <v>36</v>
      </c>
      <c r="AX91" s="14" t="s">
        <v>81</v>
      </c>
      <c r="AY91" s="232" t="s">
        <v>152</v>
      </c>
    </row>
    <row r="92" spans="1:65" s="2" customFormat="1" ht="24" customHeight="1">
      <c r="A92" s="37"/>
      <c r="B92" s="38"/>
      <c r="C92" s="198" t="s">
        <v>202</v>
      </c>
      <c r="D92" s="198" t="s">
        <v>154</v>
      </c>
      <c r="E92" s="199" t="s">
        <v>3040</v>
      </c>
      <c r="F92" s="200" t="s">
        <v>3041</v>
      </c>
      <c r="G92" s="201" t="s">
        <v>1314</v>
      </c>
      <c r="H92" s="202">
        <v>1</v>
      </c>
      <c r="I92" s="203"/>
      <c r="J92" s="204">
        <f>ROUND(I92*H92,2)</f>
        <v>0</v>
      </c>
      <c r="K92" s="200" t="s">
        <v>158</v>
      </c>
      <c r="L92" s="42"/>
      <c r="M92" s="205" t="s">
        <v>21</v>
      </c>
      <c r="N92" s="206" t="s">
        <v>45</v>
      </c>
      <c r="O92" s="68"/>
      <c r="P92" s="207">
        <f>O92*H92</f>
        <v>0</v>
      </c>
      <c r="Q92" s="207">
        <v>0</v>
      </c>
      <c r="R92" s="207">
        <f>Q92*H92</f>
        <v>0</v>
      </c>
      <c r="S92" s="207">
        <v>0</v>
      </c>
      <c r="T92" s="208">
        <f>S92*H92</f>
        <v>0</v>
      </c>
      <c r="U92" s="37"/>
      <c r="V92" s="37"/>
      <c r="W92" s="37"/>
      <c r="X92" s="37"/>
      <c r="Y92" s="37"/>
      <c r="Z92" s="37"/>
      <c r="AA92" s="37"/>
      <c r="AB92" s="37"/>
      <c r="AC92" s="37"/>
      <c r="AD92" s="37"/>
      <c r="AE92" s="37"/>
      <c r="AR92" s="209" t="s">
        <v>159</v>
      </c>
      <c r="AT92" s="209" t="s">
        <v>154</v>
      </c>
      <c r="AU92" s="209" t="s">
        <v>81</v>
      </c>
      <c r="AY92" s="19" t="s">
        <v>152</v>
      </c>
      <c r="BE92" s="210">
        <f>IF(N92="základní",J92,0)</f>
        <v>0</v>
      </c>
      <c r="BF92" s="210">
        <f>IF(N92="snížená",J92,0)</f>
        <v>0</v>
      </c>
      <c r="BG92" s="210">
        <f>IF(N92="zákl. přenesená",J92,0)</f>
        <v>0</v>
      </c>
      <c r="BH92" s="210">
        <f>IF(N92="sníž. přenesená",J92,0)</f>
        <v>0</v>
      </c>
      <c r="BI92" s="210">
        <f>IF(N92="nulová",J92,0)</f>
        <v>0</v>
      </c>
      <c r="BJ92" s="19" t="s">
        <v>81</v>
      </c>
      <c r="BK92" s="210">
        <f>ROUND(I92*H92,2)</f>
        <v>0</v>
      </c>
      <c r="BL92" s="19" t="s">
        <v>159</v>
      </c>
      <c r="BM92" s="209" t="s">
        <v>3042</v>
      </c>
    </row>
    <row r="93" spans="1:65" s="2" customFormat="1" ht="36" customHeight="1">
      <c r="A93" s="37"/>
      <c r="B93" s="38"/>
      <c r="C93" s="198" t="s">
        <v>209</v>
      </c>
      <c r="D93" s="198" t="s">
        <v>154</v>
      </c>
      <c r="E93" s="199" t="s">
        <v>3043</v>
      </c>
      <c r="F93" s="200" t="s">
        <v>3044</v>
      </c>
      <c r="G93" s="201" t="s">
        <v>1314</v>
      </c>
      <c r="H93" s="202">
        <v>1</v>
      </c>
      <c r="I93" s="203"/>
      <c r="J93" s="204">
        <f>ROUND(I93*H93,2)</f>
        <v>0</v>
      </c>
      <c r="K93" s="200" t="s">
        <v>158</v>
      </c>
      <c r="L93" s="42"/>
      <c r="M93" s="205" t="s">
        <v>21</v>
      </c>
      <c r="N93" s="206" t="s">
        <v>45</v>
      </c>
      <c r="O93" s="68"/>
      <c r="P93" s="207">
        <f>O93*H93</f>
        <v>0</v>
      </c>
      <c r="Q93" s="207">
        <v>0</v>
      </c>
      <c r="R93" s="207">
        <f>Q93*H93</f>
        <v>0</v>
      </c>
      <c r="S93" s="207">
        <v>0</v>
      </c>
      <c r="T93" s="208">
        <f>S93*H93</f>
        <v>0</v>
      </c>
      <c r="U93" s="37"/>
      <c r="V93" s="37"/>
      <c r="W93" s="37"/>
      <c r="X93" s="37"/>
      <c r="Y93" s="37"/>
      <c r="Z93" s="37"/>
      <c r="AA93" s="37"/>
      <c r="AB93" s="37"/>
      <c r="AC93" s="37"/>
      <c r="AD93" s="37"/>
      <c r="AE93" s="37"/>
      <c r="AR93" s="209" t="s">
        <v>159</v>
      </c>
      <c r="AT93" s="209" t="s">
        <v>154</v>
      </c>
      <c r="AU93" s="209" t="s">
        <v>81</v>
      </c>
      <c r="AY93" s="19" t="s">
        <v>152</v>
      </c>
      <c r="BE93" s="210">
        <f>IF(N93="základní",J93,0)</f>
        <v>0</v>
      </c>
      <c r="BF93" s="210">
        <f>IF(N93="snížená",J93,0)</f>
        <v>0</v>
      </c>
      <c r="BG93" s="210">
        <f>IF(N93="zákl. přenesená",J93,0)</f>
        <v>0</v>
      </c>
      <c r="BH93" s="210">
        <f>IF(N93="sníž. přenesená",J93,0)</f>
        <v>0</v>
      </c>
      <c r="BI93" s="210">
        <f>IF(N93="nulová",J93,0)</f>
        <v>0</v>
      </c>
      <c r="BJ93" s="19" t="s">
        <v>81</v>
      </c>
      <c r="BK93" s="210">
        <f>ROUND(I93*H93,2)</f>
        <v>0</v>
      </c>
      <c r="BL93" s="19" t="s">
        <v>159</v>
      </c>
      <c r="BM93" s="209" t="s">
        <v>3045</v>
      </c>
    </row>
    <row r="94" spans="1:65" s="2" customFormat="1" ht="24" customHeight="1">
      <c r="A94" s="37"/>
      <c r="B94" s="38"/>
      <c r="C94" s="198" t="s">
        <v>216</v>
      </c>
      <c r="D94" s="198" t="s">
        <v>154</v>
      </c>
      <c r="E94" s="199" t="s">
        <v>3046</v>
      </c>
      <c r="F94" s="200" t="s">
        <v>3047</v>
      </c>
      <c r="G94" s="201" t="s">
        <v>3019</v>
      </c>
      <c r="H94" s="202">
        <v>1</v>
      </c>
      <c r="I94" s="203"/>
      <c r="J94" s="204">
        <f>ROUND(I94*H94,2)</f>
        <v>0</v>
      </c>
      <c r="K94" s="200" t="s">
        <v>158</v>
      </c>
      <c r="L94" s="42"/>
      <c r="M94" s="205" t="s">
        <v>21</v>
      </c>
      <c r="N94" s="206" t="s">
        <v>45</v>
      </c>
      <c r="O94" s="68"/>
      <c r="P94" s="207">
        <f>O94*H94</f>
        <v>0</v>
      </c>
      <c r="Q94" s="207">
        <v>0</v>
      </c>
      <c r="R94" s="207">
        <f>Q94*H94</f>
        <v>0</v>
      </c>
      <c r="S94" s="207">
        <v>0</v>
      </c>
      <c r="T94" s="208">
        <f>S94*H94</f>
        <v>0</v>
      </c>
      <c r="U94" s="37"/>
      <c r="V94" s="37"/>
      <c r="W94" s="37"/>
      <c r="X94" s="37"/>
      <c r="Y94" s="37"/>
      <c r="Z94" s="37"/>
      <c r="AA94" s="37"/>
      <c r="AB94" s="37"/>
      <c r="AC94" s="37"/>
      <c r="AD94" s="37"/>
      <c r="AE94" s="37"/>
      <c r="AR94" s="209" t="s">
        <v>159</v>
      </c>
      <c r="AT94" s="209" t="s">
        <v>154</v>
      </c>
      <c r="AU94" s="209" t="s">
        <v>81</v>
      </c>
      <c r="AY94" s="19" t="s">
        <v>152</v>
      </c>
      <c r="BE94" s="210">
        <f>IF(N94="základní",J94,0)</f>
        <v>0</v>
      </c>
      <c r="BF94" s="210">
        <f>IF(N94="snížená",J94,0)</f>
        <v>0</v>
      </c>
      <c r="BG94" s="210">
        <f>IF(N94="zákl. přenesená",J94,0)</f>
        <v>0</v>
      </c>
      <c r="BH94" s="210">
        <f>IF(N94="sníž. přenesená",J94,0)</f>
        <v>0</v>
      </c>
      <c r="BI94" s="210">
        <f>IF(N94="nulová",J94,0)</f>
        <v>0</v>
      </c>
      <c r="BJ94" s="19" t="s">
        <v>81</v>
      </c>
      <c r="BK94" s="210">
        <f>ROUND(I94*H94,2)</f>
        <v>0</v>
      </c>
      <c r="BL94" s="19" t="s">
        <v>159</v>
      </c>
      <c r="BM94" s="209" t="s">
        <v>3048</v>
      </c>
    </row>
    <row r="95" spans="1:65" s="14" customFormat="1">
      <c r="B95" s="222"/>
      <c r="C95" s="223"/>
      <c r="D95" s="213" t="s">
        <v>161</v>
      </c>
      <c r="E95" s="224" t="s">
        <v>21</v>
      </c>
      <c r="F95" s="225" t="s">
        <v>3049</v>
      </c>
      <c r="G95" s="223"/>
      <c r="H95" s="226">
        <v>1</v>
      </c>
      <c r="I95" s="223"/>
      <c r="J95" s="223"/>
      <c r="K95" s="223"/>
      <c r="L95" s="228"/>
      <c r="M95" s="229"/>
      <c r="N95" s="230"/>
      <c r="O95" s="230"/>
      <c r="P95" s="230"/>
      <c r="Q95" s="230"/>
      <c r="R95" s="230"/>
      <c r="S95" s="230"/>
      <c r="T95" s="231"/>
      <c r="AT95" s="232" t="s">
        <v>161</v>
      </c>
      <c r="AU95" s="232" t="s">
        <v>81</v>
      </c>
      <c r="AV95" s="14" t="s">
        <v>83</v>
      </c>
      <c r="AW95" s="14" t="s">
        <v>36</v>
      </c>
      <c r="AX95" s="14" t="s">
        <v>81</v>
      </c>
      <c r="AY95" s="232" t="s">
        <v>152</v>
      </c>
    </row>
    <row r="96" spans="1:65" s="2" customFormat="1" ht="24" customHeight="1">
      <c r="A96" s="37"/>
      <c r="B96" s="38"/>
      <c r="C96" s="198" t="s">
        <v>223</v>
      </c>
      <c r="D96" s="198" t="s">
        <v>154</v>
      </c>
      <c r="E96" s="199" t="s">
        <v>3050</v>
      </c>
      <c r="F96" s="200" t="s">
        <v>3051</v>
      </c>
      <c r="G96" s="201" t="s">
        <v>1314</v>
      </c>
      <c r="H96" s="202">
        <v>1</v>
      </c>
      <c r="I96" s="365">
        <v>400000</v>
      </c>
      <c r="J96" s="204">
        <f>ROUND(I96*H96,2)</f>
        <v>400000</v>
      </c>
      <c r="K96" s="200" t="s">
        <v>158</v>
      </c>
      <c r="L96" s="42"/>
      <c r="M96" s="205" t="s">
        <v>21</v>
      </c>
      <c r="N96" s="206" t="s">
        <v>45</v>
      </c>
      <c r="O96" s="68"/>
      <c r="P96" s="207">
        <f>O96*H96</f>
        <v>0</v>
      </c>
      <c r="Q96" s="207">
        <v>0</v>
      </c>
      <c r="R96" s="207">
        <f>Q96*H96</f>
        <v>0</v>
      </c>
      <c r="S96" s="207">
        <v>0</v>
      </c>
      <c r="T96" s="208">
        <f>S96*H96</f>
        <v>0</v>
      </c>
      <c r="U96" s="37"/>
      <c r="V96" s="37"/>
      <c r="W96" s="37"/>
      <c r="X96" s="37"/>
      <c r="Y96" s="37"/>
      <c r="Z96" s="37"/>
      <c r="AA96" s="37"/>
      <c r="AB96" s="37"/>
      <c r="AC96" s="37"/>
      <c r="AD96" s="37"/>
      <c r="AE96" s="37"/>
      <c r="AR96" s="209" t="s">
        <v>159</v>
      </c>
      <c r="AT96" s="209" t="s">
        <v>154</v>
      </c>
      <c r="AU96" s="209" t="s">
        <v>81</v>
      </c>
      <c r="AY96" s="19" t="s">
        <v>152</v>
      </c>
      <c r="BE96" s="210">
        <f>IF(N96="základní",J96,0)</f>
        <v>400000</v>
      </c>
      <c r="BF96" s="210">
        <f>IF(N96="snížená",J96,0)</f>
        <v>0</v>
      </c>
      <c r="BG96" s="210">
        <f>IF(N96="zákl. přenesená",J96,0)</f>
        <v>0</v>
      </c>
      <c r="BH96" s="210">
        <f>IF(N96="sníž. přenesená",J96,0)</f>
        <v>0</v>
      </c>
      <c r="BI96" s="210">
        <f>IF(N96="nulová",J96,0)</f>
        <v>0</v>
      </c>
      <c r="BJ96" s="19" t="s">
        <v>81</v>
      </c>
      <c r="BK96" s="210">
        <f>ROUND(I96*H96,2)</f>
        <v>400000</v>
      </c>
      <c r="BL96" s="19" t="s">
        <v>159</v>
      </c>
      <c r="BM96" s="209" t="s">
        <v>3052</v>
      </c>
    </row>
    <row r="97" spans="1:65" s="2" customFormat="1" ht="24" customHeight="1">
      <c r="A97" s="37"/>
      <c r="B97" s="38"/>
      <c r="C97" s="198" t="s">
        <v>230</v>
      </c>
      <c r="D97" s="198" t="s">
        <v>154</v>
      </c>
      <c r="E97" s="199" t="s">
        <v>3053</v>
      </c>
      <c r="F97" s="200" t="s">
        <v>3054</v>
      </c>
      <c r="G97" s="201" t="s">
        <v>3055</v>
      </c>
      <c r="H97" s="202">
        <v>1</v>
      </c>
      <c r="I97" s="203"/>
      <c r="J97" s="204">
        <f>ROUND(I97*H97,2)</f>
        <v>0</v>
      </c>
      <c r="K97" s="200" t="s">
        <v>158</v>
      </c>
      <c r="L97" s="42"/>
      <c r="M97" s="205" t="s">
        <v>21</v>
      </c>
      <c r="N97" s="206" t="s">
        <v>45</v>
      </c>
      <c r="O97" s="68"/>
      <c r="P97" s="207">
        <f>O97*H97</f>
        <v>0</v>
      </c>
      <c r="Q97" s="207">
        <v>0</v>
      </c>
      <c r="R97" s="207">
        <f>Q97*H97</f>
        <v>0</v>
      </c>
      <c r="S97" s="207">
        <v>0</v>
      </c>
      <c r="T97" s="208">
        <f>S97*H97</f>
        <v>0</v>
      </c>
      <c r="U97" s="37"/>
      <c r="V97" s="37"/>
      <c r="W97" s="37"/>
      <c r="X97" s="37"/>
      <c r="Y97" s="37"/>
      <c r="Z97" s="37"/>
      <c r="AA97" s="37"/>
      <c r="AB97" s="37"/>
      <c r="AC97" s="37"/>
      <c r="AD97" s="37"/>
      <c r="AE97" s="37"/>
      <c r="AR97" s="209" t="s">
        <v>159</v>
      </c>
      <c r="AT97" s="209" t="s">
        <v>154</v>
      </c>
      <c r="AU97" s="209" t="s">
        <v>81</v>
      </c>
      <c r="AY97" s="19" t="s">
        <v>152</v>
      </c>
      <c r="BE97" s="210">
        <f>IF(N97="základní",J97,0)</f>
        <v>0</v>
      </c>
      <c r="BF97" s="210">
        <f>IF(N97="snížená",J97,0)</f>
        <v>0</v>
      </c>
      <c r="BG97" s="210">
        <f>IF(N97="zákl. přenesená",J97,0)</f>
        <v>0</v>
      </c>
      <c r="BH97" s="210">
        <f>IF(N97="sníž. přenesená",J97,0)</f>
        <v>0</v>
      </c>
      <c r="BI97" s="210">
        <f>IF(N97="nulová",J97,0)</f>
        <v>0</v>
      </c>
      <c r="BJ97" s="19" t="s">
        <v>81</v>
      </c>
      <c r="BK97" s="210">
        <f>ROUND(I97*H97,2)</f>
        <v>0</v>
      </c>
      <c r="BL97" s="19" t="s">
        <v>159</v>
      </c>
      <c r="BM97" s="209" t="s">
        <v>3056</v>
      </c>
    </row>
    <row r="98" spans="1:65" s="14" customFormat="1" ht="33.75">
      <c r="B98" s="222"/>
      <c r="C98" s="223"/>
      <c r="D98" s="213" t="s">
        <v>161</v>
      </c>
      <c r="E98" s="224" t="s">
        <v>21</v>
      </c>
      <c r="F98" s="225" t="s">
        <v>3057</v>
      </c>
      <c r="G98" s="223"/>
      <c r="H98" s="226">
        <v>1</v>
      </c>
      <c r="I98" s="223"/>
      <c r="J98" s="223"/>
      <c r="K98" s="223"/>
      <c r="L98" s="228"/>
      <c r="M98" s="229"/>
      <c r="N98" s="230"/>
      <c r="O98" s="230"/>
      <c r="P98" s="230"/>
      <c r="Q98" s="230"/>
      <c r="R98" s="230"/>
      <c r="S98" s="230"/>
      <c r="T98" s="231"/>
      <c r="AT98" s="232" t="s">
        <v>161</v>
      </c>
      <c r="AU98" s="232" t="s">
        <v>81</v>
      </c>
      <c r="AV98" s="14" t="s">
        <v>83</v>
      </c>
      <c r="AW98" s="14" t="s">
        <v>36</v>
      </c>
      <c r="AX98" s="14" t="s">
        <v>81</v>
      </c>
      <c r="AY98" s="232" t="s">
        <v>152</v>
      </c>
    </row>
    <row r="99" spans="1:65" s="2" customFormat="1" ht="36" customHeight="1">
      <c r="A99" s="37"/>
      <c r="B99" s="38"/>
      <c r="C99" s="198" t="s">
        <v>236</v>
      </c>
      <c r="D99" s="198" t="s">
        <v>154</v>
      </c>
      <c r="E99" s="199" t="s">
        <v>3058</v>
      </c>
      <c r="F99" s="200" t="s">
        <v>3059</v>
      </c>
      <c r="G99" s="201" t="s">
        <v>3019</v>
      </c>
      <c r="H99" s="202">
        <v>1</v>
      </c>
      <c r="I99" s="203"/>
      <c r="J99" s="204">
        <f>ROUND(I99*H99,2)</f>
        <v>0</v>
      </c>
      <c r="K99" s="200" t="s">
        <v>158</v>
      </c>
      <c r="L99" s="42"/>
      <c r="M99" s="205" t="s">
        <v>21</v>
      </c>
      <c r="N99" s="206" t="s">
        <v>45</v>
      </c>
      <c r="O99" s="68"/>
      <c r="P99" s="207">
        <f>O99*H99</f>
        <v>0</v>
      </c>
      <c r="Q99" s="207">
        <v>0</v>
      </c>
      <c r="R99" s="207">
        <f>Q99*H99</f>
        <v>0</v>
      </c>
      <c r="S99" s="207">
        <v>0</v>
      </c>
      <c r="T99" s="208">
        <f>S99*H99</f>
        <v>0</v>
      </c>
      <c r="U99" s="37"/>
      <c r="V99" s="37"/>
      <c r="W99" s="37"/>
      <c r="X99" s="37"/>
      <c r="Y99" s="37"/>
      <c r="Z99" s="37"/>
      <c r="AA99" s="37"/>
      <c r="AB99" s="37"/>
      <c r="AC99" s="37"/>
      <c r="AD99" s="37"/>
      <c r="AE99" s="37"/>
      <c r="AR99" s="209" t="s">
        <v>159</v>
      </c>
      <c r="AT99" s="209" t="s">
        <v>154</v>
      </c>
      <c r="AU99" s="209" t="s">
        <v>81</v>
      </c>
      <c r="AY99" s="19" t="s">
        <v>152</v>
      </c>
      <c r="BE99" s="210">
        <f>IF(N99="základní",J99,0)</f>
        <v>0</v>
      </c>
      <c r="BF99" s="210">
        <f>IF(N99="snížená",J99,0)</f>
        <v>0</v>
      </c>
      <c r="BG99" s="210">
        <f>IF(N99="zákl. přenesená",J99,0)</f>
        <v>0</v>
      </c>
      <c r="BH99" s="210">
        <f>IF(N99="sníž. přenesená",J99,0)</f>
        <v>0</v>
      </c>
      <c r="BI99" s="210">
        <f>IF(N99="nulová",J99,0)</f>
        <v>0</v>
      </c>
      <c r="BJ99" s="19" t="s">
        <v>81</v>
      </c>
      <c r="BK99" s="210">
        <f>ROUND(I99*H99,2)</f>
        <v>0</v>
      </c>
      <c r="BL99" s="19" t="s">
        <v>159</v>
      </c>
      <c r="BM99" s="209" t="s">
        <v>3060</v>
      </c>
    </row>
    <row r="100" spans="1:65" s="14" customFormat="1">
      <c r="B100" s="222"/>
      <c r="C100" s="223"/>
      <c r="D100" s="213" t="s">
        <v>161</v>
      </c>
      <c r="E100" s="224" t="s">
        <v>21</v>
      </c>
      <c r="F100" s="225" t="s">
        <v>3049</v>
      </c>
      <c r="G100" s="223"/>
      <c r="H100" s="226">
        <v>1</v>
      </c>
      <c r="I100" s="223"/>
      <c r="J100" s="223"/>
      <c r="K100" s="223"/>
      <c r="L100" s="228"/>
      <c r="M100" s="229"/>
      <c r="N100" s="230"/>
      <c r="O100" s="230"/>
      <c r="P100" s="230"/>
      <c r="Q100" s="230"/>
      <c r="R100" s="230"/>
      <c r="S100" s="230"/>
      <c r="T100" s="231"/>
      <c r="AT100" s="232" t="s">
        <v>161</v>
      </c>
      <c r="AU100" s="232" t="s">
        <v>81</v>
      </c>
      <c r="AV100" s="14" t="s">
        <v>83</v>
      </c>
      <c r="AW100" s="14" t="s">
        <v>36</v>
      </c>
      <c r="AX100" s="14" t="s">
        <v>81</v>
      </c>
      <c r="AY100" s="232" t="s">
        <v>152</v>
      </c>
    </row>
    <row r="101" spans="1:65" s="2" customFormat="1" ht="24" customHeight="1">
      <c r="A101" s="37"/>
      <c r="B101" s="38"/>
      <c r="C101" s="198" t="s">
        <v>242</v>
      </c>
      <c r="D101" s="198" t="s">
        <v>154</v>
      </c>
      <c r="E101" s="199" t="s">
        <v>3061</v>
      </c>
      <c r="F101" s="200" t="s">
        <v>3062</v>
      </c>
      <c r="G101" s="201" t="s">
        <v>1314</v>
      </c>
      <c r="H101" s="202">
        <v>1</v>
      </c>
      <c r="I101" s="203"/>
      <c r="J101" s="204">
        <f>ROUND(I101*H101,2)</f>
        <v>0</v>
      </c>
      <c r="K101" s="200" t="s">
        <v>158</v>
      </c>
      <c r="L101" s="42"/>
      <c r="M101" s="205" t="s">
        <v>21</v>
      </c>
      <c r="N101" s="206" t="s">
        <v>45</v>
      </c>
      <c r="O101" s="68"/>
      <c r="P101" s="207">
        <f>O101*H101</f>
        <v>0</v>
      </c>
      <c r="Q101" s="207">
        <v>0</v>
      </c>
      <c r="R101" s="207">
        <f>Q101*H101</f>
        <v>0</v>
      </c>
      <c r="S101" s="207">
        <v>0</v>
      </c>
      <c r="T101" s="208">
        <f>S101*H101</f>
        <v>0</v>
      </c>
      <c r="U101" s="37"/>
      <c r="V101" s="37"/>
      <c r="W101" s="37"/>
      <c r="X101" s="37"/>
      <c r="Y101" s="37"/>
      <c r="Z101" s="37"/>
      <c r="AA101" s="37"/>
      <c r="AB101" s="37"/>
      <c r="AC101" s="37"/>
      <c r="AD101" s="37"/>
      <c r="AE101" s="37"/>
      <c r="AR101" s="209" t="s">
        <v>159</v>
      </c>
      <c r="AT101" s="209" t="s">
        <v>154</v>
      </c>
      <c r="AU101" s="209" t="s">
        <v>81</v>
      </c>
      <c r="AY101" s="19" t="s">
        <v>152</v>
      </c>
      <c r="BE101" s="210">
        <f>IF(N101="základní",J101,0)</f>
        <v>0</v>
      </c>
      <c r="BF101" s="210">
        <f>IF(N101="snížená",J101,0)</f>
        <v>0</v>
      </c>
      <c r="BG101" s="210">
        <f>IF(N101="zákl. přenesená",J101,0)</f>
        <v>0</v>
      </c>
      <c r="BH101" s="210">
        <f>IF(N101="sníž. přenesená",J101,0)</f>
        <v>0</v>
      </c>
      <c r="BI101" s="210">
        <f>IF(N101="nulová",J101,0)</f>
        <v>0</v>
      </c>
      <c r="BJ101" s="19" t="s">
        <v>81</v>
      </c>
      <c r="BK101" s="210">
        <f>ROUND(I101*H101,2)</f>
        <v>0</v>
      </c>
      <c r="BL101" s="19" t="s">
        <v>159</v>
      </c>
      <c r="BM101" s="209" t="s">
        <v>3063</v>
      </c>
    </row>
    <row r="102" spans="1:65" s="2" customFormat="1" ht="24" customHeight="1">
      <c r="A102" s="37"/>
      <c r="B102" s="38"/>
      <c r="C102" s="198" t="s">
        <v>246</v>
      </c>
      <c r="D102" s="198" t="s">
        <v>154</v>
      </c>
      <c r="E102" s="199" t="s">
        <v>3064</v>
      </c>
      <c r="F102" s="200" t="s">
        <v>3065</v>
      </c>
      <c r="G102" s="201" t="s">
        <v>3055</v>
      </c>
      <c r="H102" s="202">
        <v>42</v>
      </c>
      <c r="I102" s="203"/>
      <c r="J102" s="204">
        <f>ROUND(I102*H102,2)</f>
        <v>0</v>
      </c>
      <c r="K102" s="200" t="s">
        <v>272</v>
      </c>
      <c r="L102" s="42"/>
      <c r="M102" s="205" t="s">
        <v>21</v>
      </c>
      <c r="N102" s="206" t="s">
        <v>45</v>
      </c>
      <c r="O102" s="68"/>
      <c r="P102" s="207">
        <f>O102*H102</f>
        <v>0</v>
      </c>
      <c r="Q102" s="207">
        <v>0</v>
      </c>
      <c r="R102" s="207">
        <f>Q102*H102</f>
        <v>0</v>
      </c>
      <c r="S102" s="207">
        <v>0</v>
      </c>
      <c r="T102" s="208">
        <f>S102*H102</f>
        <v>0</v>
      </c>
      <c r="U102" s="37"/>
      <c r="V102" s="37"/>
      <c r="W102" s="37"/>
      <c r="X102" s="37"/>
      <c r="Y102" s="37"/>
      <c r="Z102" s="37"/>
      <c r="AA102" s="37"/>
      <c r="AB102" s="37"/>
      <c r="AC102" s="37"/>
      <c r="AD102" s="37"/>
      <c r="AE102" s="37"/>
      <c r="AR102" s="209" t="s">
        <v>159</v>
      </c>
      <c r="AT102" s="209" t="s">
        <v>154</v>
      </c>
      <c r="AU102" s="209" t="s">
        <v>81</v>
      </c>
      <c r="AY102" s="19" t="s">
        <v>152</v>
      </c>
      <c r="BE102" s="210">
        <f>IF(N102="základní",J102,0)</f>
        <v>0</v>
      </c>
      <c r="BF102" s="210">
        <f>IF(N102="snížená",J102,0)</f>
        <v>0</v>
      </c>
      <c r="BG102" s="210">
        <f>IF(N102="zákl. přenesená",J102,0)</f>
        <v>0</v>
      </c>
      <c r="BH102" s="210">
        <f>IF(N102="sníž. přenesená",J102,0)</f>
        <v>0</v>
      </c>
      <c r="BI102" s="210">
        <f>IF(N102="nulová",J102,0)</f>
        <v>0</v>
      </c>
      <c r="BJ102" s="19" t="s">
        <v>81</v>
      </c>
      <c r="BK102" s="210">
        <f>ROUND(I102*H102,2)</f>
        <v>0</v>
      </c>
      <c r="BL102" s="19" t="s">
        <v>159</v>
      </c>
      <c r="BM102" s="209" t="s">
        <v>3066</v>
      </c>
    </row>
    <row r="103" spans="1:65" s="13" customFormat="1">
      <c r="B103" s="211"/>
      <c r="C103" s="212"/>
      <c r="D103" s="213" t="s">
        <v>161</v>
      </c>
      <c r="E103" s="214" t="s">
        <v>21</v>
      </c>
      <c r="F103" s="215" t="s">
        <v>3067</v>
      </c>
      <c r="G103" s="212"/>
      <c r="H103" s="214" t="s">
        <v>21</v>
      </c>
      <c r="I103" s="212"/>
      <c r="J103" s="212"/>
      <c r="K103" s="212"/>
      <c r="L103" s="217"/>
      <c r="M103" s="218"/>
      <c r="N103" s="219"/>
      <c r="O103" s="219"/>
      <c r="P103" s="219"/>
      <c r="Q103" s="219"/>
      <c r="R103" s="219"/>
      <c r="S103" s="219"/>
      <c r="T103" s="220"/>
      <c r="AT103" s="221" t="s">
        <v>161</v>
      </c>
      <c r="AU103" s="221" t="s">
        <v>81</v>
      </c>
      <c r="AV103" s="13" t="s">
        <v>81</v>
      </c>
      <c r="AW103" s="13" t="s">
        <v>36</v>
      </c>
      <c r="AX103" s="13" t="s">
        <v>74</v>
      </c>
      <c r="AY103" s="221" t="s">
        <v>152</v>
      </c>
    </row>
    <row r="104" spans="1:65" s="14" customFormat="1">
      <c r="B104" s="222"/>
      <c r="C104" s="223"/>
      <c r="D104" s="213" t="s">
        <v>161</v>
      </c>
      <c r="E104" s="224" t="s">
        <v>21</v>
      </c>
      <c r="F104" s="225" t="s">
        <v>3068</v>
      </c>
      <c r="G104" s="223"/>
      <c r="H104" s="226">
        <v>13</v>
      </c>
      <c r="I104" s="223"/>
      <c r="J104" s="223"/>
      <c r="K104" s="223"/>
      <c r="L104" s="228"/>
      <c r="M104" s="229"/>
      <c r="N104" s="230"/>
      <c r="O104" s="230"/>
      <c r="P104" s="230"/>
      <c r="Q104" s="230"/>
      <c r="R104" s="230"/>
      <c r="S104" s="230"/>
      <c r="T104" s="231"/>
      <c r="AT104" s="232" t="s">
        <v>161</v>
      </c>
      <c r="AU104" s="232" t="s">
        <v>81</v>
      </c>
      <c r="AV104" s="14" t="s">
        <v>83</v>
      </c>
      <c r="AW104" s="14" t="s">
        <v>36</v>
      </c>
      <c r="AX104" s="14" t="s">
        <v>74</v>
      </c>
      <c r="AY104" s="232" t="s">
        <v>152</v>
      </c>
    </row>
    <row r="105" spans="1:65" s="13" customFormat="1" ht="22.5">
      <c r="B105" s="211"/>
      <c r="C105" s="212"/>
      <c r="D105" s="213" t="s">
        <v>161</v>
      </c>
      <c r="E105" s="214" t="s">
        <v>21</v>
      </c>
      <c r="F105" s="215" t="s">
        <v>3069</v>
      </c>
      <c r="G105" s="212"/>
      <c r="H105" s="214" t="s">
        <v>21</v>
      </c>
      <c r="I105" s="212"/>
      <c r="J105" s="212"/>
      <c r="K105" s="212"/>
      <c r="L105" s="217"/>
      <c r="M105" s="218"/>
      <c r="N105" s="219"/>
      <c r="O105" s="219"/>
      <c r="P105" s="219"/>
      <c r="Q105" s="219"/>
      <c r="R105" s="219"/>
      <c r="S105" s="219"/>
      <c r="T105" s="220"/>
      <c r="AT105" s="221" t="s">
        <v>161</v>
      </c>
      <c r="AU105" s="221" t="s">
        <v>81</v>
      </c>
      <c r="AV105" s="13" t="s">
        <v>81</v>
      </c>
      <c r="AW105" s="13" t="s">
        <v>36</v>
      </c>
      <c r="AX105" s="13" t="s">
        <v>74</v>
      </c>
      <c r="AY105" s="221" t="s">
        <v>152</v>
      </c>
    </row>
    <row r="106" spans="1:65" s="13" customFormat="1" ht="22.5">
      <c r="B106" s="211"/>
      <c r="C106" s="212"/>
      <c r="D106" s="213" t="s">
        <v>161</v>
      </c>
      <c r="E106" s="214" t="s">
        <v>21</v>
      </c>
      <c r="F106" s="215" t="s">
        <v>3070</v>
      </c>
      <c r="G106" s="212"/>
      <c r="H106" s="214" t="s">
        <v>21</v>
      </c>
      <c r="I106" s="212"/>
      <c r="J106" s="212"/>
      <c r="K106" s="212"/>
      <c r="L106" s="217"/>
      <c r="M106" s="218"/>
      <c r="N106" s="219"/>
      <c r="O106" s="219"/>
      <c r="P106" s="219"/>
      <c r="Q106" s="219"/>
      <c r="R106" s="219"/>
      <c r="S106" s="219"/>
      <c r="T106" s="220"/>
      <c r="AT106" s="221" t="s">
        <v>161</v>
      </c>
      <c r="AU106" s="221" t="s">
        <v>81</v>
      </c>
      <c r="AV106" s="13" t="s">
        <v>81</v>
      </c>
      <c r="AW106" s="13" t="s">
        <v>36</v>
      </c>
      <c r="AX106" s="13" t="s">
        <v>74</v>
      </c>
      <c r="AY106" s="221" t="s">
        <v>152</v>
      </c>
    </row>
    <row r="107" spans="1:65" s="14" customFormat="1" ht="22.5">
      <c r="B107" s="222"/>
      <c r="C107" s="223"/>
      <c r="D107" s="213" t="s">
        <v>161</v>
      </c>
      <c r="E107" s="224" t="s">
        <v>21</v>
      </c>
      <c r="F107" s="225" t="s">
        <v>3071</v>
      </c>
      <c r="G107" s="223"/>
      <c r="H107" s="226">
        <v>15</v>
      </c>
      <c r="I107" s="223"/>
      <c r="J107" s="223"/>
      <c r="K107" s="223"/>
      <c r="L107" s="228"/>
      <c r="M107" s="229"/>
      <c r="N107" s="230"/>
      <c r="O107" s="230"/>
      <c r="P107" s="230"/>
      <c r="Q107" s="230"/>
      <c r="R107" s="230"/>
      <c r="S107" s="230"/>
      <c r="T107" s="231"/>
      <c r="AT107" s="232" t="s">
        <v>161</v>
      </c>
      <c r="AU107" s="232" t="s">
        <v>81</v>
      </c>
      <c r="AV107" s="14" t="s">
        <v>83</v>
      </c>
      <c r="AW107" s="14" t="s">
        <v>36</v>
      </c>
      <c r="AX107" s="14" t="s">
        <v>74</v>
      </c>
      <c r="AY107" s="232" t="s">
        <v>152</v>
      </c>
    </row>
    <row r="108" spans="1:65" s="14" customFormat="1" ht="22.5">
      <c r="B108" s="222"/>
      <c r="C108" s="223"/>
      <c r="D108" s="213" t="s">
        <v>161</v>
      </c>
      <c r="E108" s="224" t="s">
        <v>21</v>
      </c>
      <c r="F108" s="225" t="s">
        <v>3072</v>
      </c>
      <c r="G108" s="223"/>
      <c r="H108" s="226">
        <v>5</v>
      </c>
      <c r="I108" s="223"/>
      <c r="J108" s="223"/>
      <c r="K108" s="223"/>
      <c r="L108" s="228"/>
      <c r="M108" s="229"/>
      <c r="N108" s="230"/>
      <c r="O108" s="230"/>
      <c r="P108" s="230"/>
      <c r="Q108" s="230"/>
      <c r="R108" s="230"/>
      <c r="S108" s="230"/>
      <c r="T108" s="231"/>
      <c r="AT108" s="232" t="s">
        <v>161</v>
      </c>
      <c r="AU108" s="232" t="s">
        <v>81</v>
      </c>
      <c r="AV108" s="14" t="s">
        <v>83</v>
      </c>
      <c r="AW108" s="14" t="s">
        <v>36</v>
      </c>
      <c r="AX108" s="14" t="s">
        <v>74</v>
      </c>
      <c r="AY108" s="232" t="s">
        <v>152</v>
      </c>
    </row>
    <row r="109" spans="1:65" s="13" customFormat="1">
      <c r="B109" s="211"/>
      <c r="C109" s="212"/>
      <c r="D109" s="213" t="s">
        <v>161</v>
      </c>
      <c r="E109" s="214" t="s">
        <v>21</v>
      </c>
      <c r="F109" s="215" t="s">
        <v>3073</v>
      </c>
      <c r="G109" s="212"/>
      <c r="H109" s="214" t="s">
        <v>21</v>
      </c>
      <c r="I109" s="212"/>
      <c r="J109" s="212"/>
      <c r="K109" s="212"/>
      <c r="L109" s="217"/>
      <c r="M109" s="218"/>
      <c r="N109" s="219"/>
      <c r="O109" s="219"/>
      <c r="P109" s="219"/>
      <c r="Q109" s="219"/>
      <c r="R109" s="219"/>
      <c r="S109" s="219"/>
      <c r="T109" s="220"/>
      <c r="AT109" s="221" t="s">
        <v>161</v>
      </c>
      <c r="AU109" s="221" t="s">
        <v>81</v>
      </c>
      <c r="AV109" s="13" t="s">
        <v>81</v>
      </c>
      <c r="AW109" s="13" t="s">
        <v>36</v>
      </c>
      <c r="AX109" s="13" t="s">
        <v>74</v>
      </c>
      <c r="AY109" s="221" t="s">
        <v>152</v>
      </c>
    </row>
    <row r="110" spans="1:65" s="14" customFormat="1">
      <c r="B110" s="222"/>
      <c r="C110" s="223"/>
      <c r="D110" s="213" t="s">
        <v>161</v>
      </c>
      <c r="E110" s="224" t="s">
        <v>21</v>
      </c>
      <c r="F110" s="225" t="s">
        <v>3074</v>
      </c>
      <c r="G110" s="223"/>
      <c r="H110" s="226">
        <v>2</v>
      </c>
      <c r="I110" s="223"/>
      <c r="J110" s="223"/>
      <c r="K110" s="223"/>
      <c r="L110" s="228"/>
      <c r="M110" s="229"/>
      <c r="N110" s="230"/>
      <c r="O110" s="230"/>
      <c r="P110" s="230"/>
      <c r="Q110" s="230"/>
      <c r="R110" s="230"/>
      <c r="S110" s="230"/>
      <c r="T110" s="231"/>
      <c r="AT110" s="232" t="s">
        <v>161</v>
      </c>
      <c r="AU110" s="232" t="s">
        <v>81</v>
      </c>
      <c r="AV110" s="14" t="s">
        <v>83</v>
      </c>
      <c r="AW110" s="14" t="s">
        <v>36</v>
      </c>
      <c r="AX110" s="14" t="s">
        <v>74</v>
      </c>
      <c r="AY110" s="232" t="s">
        <v>152</v>
      </c>
    </row>
    <row r="111" spans="1:65" s="13" customFormat="1">
      <c r="B111" s="211"/>
      <c r="C111" s="212"/>
      <c r="D111" s="213" t="s">
        <v>161</v>
      </c>
      <c r="E111" s="214" t="s">
        <v>21</v>
      </c>
      <c r="F111" s="215" t="s">
        <v>3073</v>
      </c>
      <c r="G111" s="212"/>
      <c r="H111" s="214" t="s">
        <v>21</v>
      </c>
      <c r="I111" s="212"/>
      <c r="J111" s="212"/>
      <c r="K111" s="212"/>
      <c r="L111" s="217"/>
      <c r="M111" s="218"/>
      <c r="N111" s="219"/>
      <c r="O111" s="219"/>
      <c r="P111" s="219"/>
      <c r="Q111" s="219"/>
      <c r="R111" s="219"/>
      <c r="S111" s="219"/>
      <c r="T111" s="220"/>
      <c r="AT111" s="221" t="s">
        <v>161</v>
      </c>
      <c r="AU111" s="221" t="s">
        <v>81</v>
      </c>
      <c r="AV111" s="13" t="s">
        <v>81</v>
      </c>
      <c r="AW111" s="13" t="s">
        <v>36</v>
      </c>
      <c r="AX111" s="13" t="s">
        <v>74</v>
      </c>
      <c r="AY111" s="221" t="s">
        <v>152</v>
      </c>
    </row>
    <row r="112" spans="1:65" s="14" customFormat="1">
      <c r="B112" s="222"/>
      <c r="C112" s="223"/>
      <c r="D112" s="213" t="s">
        <v>161</v>
      </c>
      <c r="E112" s="224" t="s">
        <v>21</v>
      </c>
      <c r="F112" s="225" t="s">
        <v>3075</v>
      </c>
      <c r="G112" s="223"/>
      <c r="H112" s="226">
        <v>2</v>
      </c>
      <c r="I112" s="223"/>
      <c r="J112" s="223"/>
      <c r="K112" s="223"/>
      <c r="L112" s="228"/>
      <c r="M112" s="229"/>
      <c r="N112" s="230"/>
      <c r="O112" s="230"/>
      <c r="P112" s="230"/>
      <c r="Q112" s="230"/>
      <c r="R112" s="230"/>
      <c r="S112" s="230"/>
      <c r="T112" s="231"/>
      <c r="AT112" s="232" t="s">
        <v>161</v>
      </c>
      <c r="AU112" s="232" t="s">
        <v>81</v>
      </c>
      <c r="AV112" s="14" t="s">
        <v>83</v>
      </c>
      <c r="AW112" s="14" t="s">
        <v>36</v>
      </c>
      <c r="AX112" s="14" t="s">
        <v>74</v>
      </c>
      <c r="AY112" s="232" t="s">
        <v>152</v>
      </c>
    </row>
    <row r="113" spans="1:65" s="14" customFormat="1" ht="22.5">
      <c r="B113" s="222"/>
      <c r="C113" s="223"/>
      <c r="D113" s="213" t="s">
        <v>161</v>
      </c>
      <c r="E113" s="224" t="s">
        <v>21</v>
      </c>
      <c r="F113" s="225" t="s">
        <v>3076</v>
      </c>
      <c r="G113" s="223"/>
      <c r="H113" s="226">
        <v>5</v>
      </c>
      <c r="I113" s="223"/>
      <c r="J113" s="223"/>
      <c r="K113" s="223"/>
      <c r="L113" s="228"/>
      <c r="M113" s="229"/>
      <c r="N113" s="230"/>
      <c r="O113" s="230"/>
      <c r="P113" s="230"/>
      <c r="Q113" s="230"/>
      <c r="R113" s="230"/>
      <c r="S113" s="230"/>
      <c r="T113" s="231"/>
      <c r="AT113" s="232" t="s">
        <v>161</v>
      </c>
      <c r="AU113" s="232" t="s">
        <v>81</v>
      </c>
      <c r="AV113" s="14" t="s">
        <v>83</v>
      </c>
      <c r="AW113" s="14" t="s">
        <v>36</v>
      </c>
      <c r="AX113" s="14" t="s">
        <v>74</v>
      </c>
      <c r="AY113" s="232" t="s">
        <v>152</v>
      </c>
    </row>
    <row r="114" spans="1:65" s="15" customFormat="1">
      <c r="B114" s="233"/>
      <c r="C114" s="234"/>
      <c r="D114" s="213" t="s">
        <v>161</v>
      </c>
      <c r="E114" s="235" t="s">
        <v>21</v>
      </c>
      <c r="F114" s="236" t="s">
        <v>184</v>
      </c>
      <c r="G114" s="234"/>
      <c r="H114" s="237">
        <v>42</v>
      </c>
      <c r="I114" s="234"/>
      <c r="J114" s="234"/>
      <c r="K114" s="234"/>
      <c r="L114" s="239"/>
      <c r="M114" s="240"/>
      <c r="N114" s="241"/>
      <c r="O114" s="241"/>
      <c r="P114" s="241"/>
      <c r="Q114" s="241"/>
      <c r="R114" s="241"/>
      <c r="S114" s="241"/>
      <c r="T114" s="242"/>
      <c r="AT114" s="243" t="s">
        <v>161</v>
      </c>
      <c r="AU114" s="243" t="s">
        <v>81</v>
      </c>
      <c r="AV114" s="15" t="s">
        <v>159</v>
      </c>
      <c r="AW114" s="15" t="s">
        <v>36</v>
      </c>
      <c r="AX114" s="15" t="s">
        <v>81</v>
      </c>
      <c r="AY114" s="243" t="s">
        <v>152</v>
      </c>
    </row>
    <row r="115" spans="1:65" s="2" customFormat="1" ht="24" customHeight="1">
      <c r="A115" s="37"/>
      <c r="B115" s="38"/>
      <c r="C115" s="198" t="s">
        <v>8</v>
      </c>
      <c r="D115" s="198" t="s">
        <v>154</v>
      </c>
      <c r="E115" s="199" t="s">
        <v>3077</v>
      </c>
      <c r="F115" s="200" t="s">
        <v>3078</v>
      </c>
      <c r="G115" s="201" t="s">
        <v>1236</v>
      </c>
      <c r="H115" s="202">
        <v>1</v>
      </c>
      <c r="I115" s="203"/>
      <c r="J115" s="204">
        <f>ROUND(I115*H115,2)</f>
        <v>0</v>
      </c>
      <c r="K115" s="200" t="s">
        <v>3011</v>
      </c>
      <c r="L115" s="42"/>
      <c r="M115" s="205" t="s">
        <v>21</v>
      </c>
      <c r="N115" s="206" t="s">
        <v>45</v>
      </c>
      <c r="O115" s="68"/>
      <c r="P115" s="207">
        <f>O115*H115</f>
        <v>0</v>
      </c>
      <c r="Q115" s="207">
        <v>0</v>
      </c>
      <c r="R115" s="207">
        <f>Q115*H115</f>
        <v>0</v>
      </c>
      <c r="S115" s="207">
        <v>0</v>
      </c>
      <c r="T115" s="208">
        <f>S115*H115</f>
        <v>0</v>
      </c>
      <c r="U115" s="37"/>
      <c r="V115" s="37"/>
      <c r="W115" s="37"/>
      <c r="X115" s="37"/>
      <c r="Y115" s="37"/>
      <c r="Z115" s="37"/>
      <c r="AA115" s="37"/>
      <c r="AB115" s="37"/>
      <c r="AC115" s="37"/>
      <c r="AD115" s="37"/>
      <c r="AE115" s="37"/>
      <c r="AR115" s="209" t="s">
        <v>159</v>
      </c>
      <c r="AT115" s="209" t="s">
        <v>154</v>
      </c>
      <c r="AU115" s="209" t="s">
        <v>81</v>
      </c>
      <c r="AY115" s="19" t="s">
        <v>152</v>
      </c>
      <c r="BE115" s="210">
        <f>IF(N115="základní",J115,0)</f>
        <v>0</v>
      </c>
      <c r="BF115" s="210">
        <f>IF(N115="snížená",J115,0)</f>
        <v>0</v>
      </c>
      <c r="BG115" s="210">
        <f>IF(N115="zákl. přenesená",J115,0)</f>
        <v>0</v>
      </c>
      <c r="BH115" s="210">
        <f>IF(N115="sníž. přenesená",J115,0)</f>
        <v>0</v>
      </c>
      <c r="BI115" s="210">
        <f>IF(N115="nulová",J115,0)</f>
        <v>0</v>
      </c>
      <c r="BJ115" s="19" t="s">
        <v>81</v>
      </c>
      <c r="BK115" s="210">
        <f>ROUND(I115*H115,2)</f>
        <v>0</v>
      </c>
      <c r="BL115" s="19" t="s">
        <v>159</v>
      </c>
      <c r="BM115" s="209" t="s">
        <v>3079</v>
      </c>
    </row>
    <row r="116" spans="1:65" s="14" customFormat="1">
      <c r="B116" s="222"/>
      <c r="C116" s="223"/>
      <c r="D116" s="213" t="s">
        <v>161</v>
      </c>
      <c r="E116" s="224" t="s">
        <v>21</v>
      </c>
      <c r="F116" s="225" t="s">
        <v>3080</v>
      </c>
      <c r="G116" s="223"/>
      <c r="H116" s="226">
        <v>1</v>
      </c>
      <c r="I116" s="223"/>
      <c r="J116" s="223"/>
      <c r="K116" s="223"/>
      <c r="L116" s="228"/>
      <c r="M116" s="229"/>
      <c r="N116" s="230"/>
      <c r="O116" s="230"/>
      <c r="P116" s="230"/>
      <c r="Q116" s="230"/>
      <c r="R116" s="230"/>
      <c r="S116" s="230"/>
      <c r="T116" s="231"/>
      <c r="AT116" s="232" t="s">
        <v>161</v>
      </c>
      <c r="AU116" s="232" t="s">
        <v>81</v>
      </c>
      <c r="AV116" s="14" t="s">
        <v>83</v>
      </c>
      <c r="AW116" s="14" t="s">
        <v>36</v>
      </c>
      <c r="AX116" s="14" t="s">
        <v>81</v>
      </c>
      <c r="AY116" s="232" t="s">
        <v>152</v>
      </c>
    </row>
    <row r="117" spans="1:65" s="13" customFormat="1">
      <c r="B117" s="211"/>
      <c r="C117" s="212"/>
      <c r="D117" s="213" t="s">
        <v>161</v>
      </c>
      <c r="E117" s="214" t="s">
        <v>21</v>
      </c>
      <c r="F117" s="215" t="s">
        <v>3081</v>
      </c>
      <c r="G117" s="212"/>
      <c r="H117" s="214" t="s">
        <v>21</v>
      </c>
      <c r="I117" s="212"/>
      <c r="J117" s="212"/>
      <c r="K117" s="212"/>
      <c r="L117" s="217"/>
      <c r="M117" s="218"/>
      <c r="N117" s="219"/>
      <c r="O117" s="219"/>
      <c r="P117" s="219"/>
      <c r="Q117" s="219"/>
      <c r="R117" s="219"/>
      <c r="S117" s="219"/>
      <c r="T117" s="220"/>
      <c r="AT117" s="221" t="s">
        <v>161</v>
      </c>
      <c r="AU117" s="221" t="s">
        <v>81</v>
      </c>
      <c r="AV117" s="13" t="s">
        <v>81</v>
      </c>
      <c r="AW117" s="13" t="s">
        <v>36</v>
      </c>
      <c r="AX117" s="13" t="s">
        <v>74</v>
      </c>
      <c r="AY117" s="221" t="s">
        <v>152</v>
      </c>
    </row>
    <row r="118" spans="1:65" s="13" customFormat="1">
      <c r="B118" s="211"/>
      <c r="C118" s="212"/>
      <c r="D118" s="213" t="s">
        <v>161</v>
      </c>
      <c r="E118" s="214" t="s">
        <v>21</v>
      </c>
      <c r="F118" s="215" t="s">
        <v>3082</v>
      </c>
      <c r="G118" s="212"/>
      <c r="H118" s="214" t="s">
        <v>21</v>
      </c>
      <c r="I118" s="212"/>
      <c r="J118" s="212"/>
      <c r="K118" s="212"/>
      <c r="L118" s="217"/>
      <c r="M118" s="218"/>
      <c r="N118" s="219"/>
      <c r="O118" s="219"/>
      <c r="P118" s="219"/>
      <c r="Q118" s="219"/>
      <c r="R118" s="219"/>
      <c r="S118" s="219"/>
      <c r="T118" s="220"/>
      <c r="AT118" s="221" t="s">
        <v>161</v>
      </c>
      <c r="AU118" s="221" t="s">
        <v>81</v>
      </c>
      <c r="AV118" s="13" t="s">
        <v>81</v>
      </c>
      <c r="AW118" s="13" t="s">
        <v>36</v>
      </c>
      <c r="AX118" s="13" t="s">
        <v>74</v>
      </c>
      <c r="AY118" s="221" t="s">
        <v>152</v>
      </c>
    </row>
    <row r="119" spans="1:65" s="13" customFormat="1">
      <c r="B119" s="211"/>
      <c r="C119" s="212"/>
      <c r="D119" s="213" t="s">
        <v>161</v>
      </c>
      <c r="E119" s="214" t="s">
        <v>21</v>
      </c>
      <c r="F119" s="215" t="s">
        <v>3083</v>
      </c>
      <c r="G119" s="212"/>
      <c r="H119" s="214" t="s">
        <v>21</v>
      </c>
      <c r="I119" s="212"/>
      <c r="J119" s="212"/>
      <c r="K119" s="212"/>
      <c r="L119" s="217"/>
      <c r="M119" s="218"/>
      <c r="N119" s="219"/>
      <c r="O119" s="219"/>
      <c r="P119" s="219"/>
      <c r="Q119" s="219"/>
      <c r="R119" s="219"/>
      <c r="S119" s="219"/>
      <c r="T119" s="220"/>
      <c r="AT119" s="221" t="s">
        <v>161</v>
      </c>
      <c r="AU119" s="221" t="s">
        <v>81</v>
      </c>
      <c r="AV119" s="13" t="s">
        <v>81</v>
      </c>
      <c r="AW119" s="13" t="s">
        <v>36</v>
      </c>
      <c r="AX119" s="13" t="s">
        <v>74</v>
      </c>
      <c r="AY119" s="221" t="s">
        <v>152</v>
      </c>
    </row>
    <row r="120" spans="1:65" s="13" customFormat="1">
      <c r="B120" s="211"/>
      <c r="C120" s="212"/>
      <c r="D120" s="213" t="s">
        <v>161</v>
      </c>
      <c r="E120" s="214" t="s">
        <v>21</v>
      </c>
      <c r="F120" s="215" t="s">
        <v>3084</v>
      </c>
      <c r="G120" s="212"/>
      <c r="H120" s="214" t="s">
        <v>21</v>
      </c>
      <c r="I120" s="212"/>
      <c r="J120" s="212"/>
      <c r="K120" s="212"/>
      <c r="L120" s="217"/>
      <c r="M120" s="218"/>
      <c r="N120" s="219"/>
      <c r="O120" s="219"/>
      <c r="P120" s="219"/>
      <c r="Q120" s="219"/>
      <c r="R120" s="219"/>
      <c r="S120" s="219"/>
      <c r="T120" s="220"/>
      <c r="AT120" s="221" t="s">
        <v>161</v>
      </c>
      <c r="AU120" s="221" t="s">
        <v>81</v>
      </c>
      <c r="AV120" s="13" t="s">
        <v>81</v>
      </c>
      <c r="AW120" s="13" t="s">
        <v>36</v>
      </c>
      <c r="AX120" s="13" t="s">
        <v>74</v>
      </c>
      <c r="AY120" s="221" t="s">
        <v>152</v>
      </c>
    </row>
    <row r="121" spans="1:65" s="13" customFormat="1">
      <c r="B121" s="211"/>
      <c r="C121" s="212"/>
      <c r="D121" s="213" t="s">
        <v>161</v>
      </c>
      <c r="E121" s="214" t="s">
        <v>21</v>
      </c>
      <c r="F121" s="215" t="s">
        <v>3085</v>
      </c>
      <c r="G121" s="212"/>
      <c r="H121" s="214" t="s">
        <v>21</v>
      </c>
      <c r="I121" s="212"/>
      <c r="J121" s="212"/>
      <c r="K121" s="212"/>
      <c r="L121" s="217"/>
      <c r="M121" s="218"/>
      <c r="N121" s="219"/>
      <c r="O121" s="219"/>
      <c r="P121" s="219"/>
      <c r="Q121" s="219"/>
      <c r="R121" s="219"/>
      <c r="S121" s="219"/>
      <c r="T121" s="220"/>
      <c r="AT121" s="221" t="s">
        <v>161</v>
      </c>
      <c r="AU121" s="221" t="s">
        <v>81</v>
      </c>
      <c r="AV121" s="13" t="s">
        <v>81</v>
      </c>
      <c r="AW121" s="13" t="s">
        <v>36</v>
      </c>
      <c r="AX121" s="13" t="s">
        <v>74</v>
      </c>
      <c r="AY121" s="221" t="s">
        <v>152</v>
      </c>
    </row>
    <row r="122" spans="1:65" s="13" customFormat="1">
      <c r="B122" s="211"/>
      <c r="C122" s="212"/>
      <c r="D122" s="213" t="s">
        <v>161</v>
      </c>
      <c r="E122" s="214" t="s">
        <v>21</v>
      </c>
      <c r="F122" s="215" t="s">
        <v>3086</v>
      </c>
      <c r="G122" s="212"/>
      <c r="H122" s="214" t="s">
        <v>21</v>
      </c>
      <c r="I122" s="212"/>
      <c r="J122" s="212"/>
      <c r="K122" s="212"/>
      <c r="L122" s="217"/>
      <c r="M122" s="218"/>
      <c r="N122" s="219"/>
      <c r="O122" s="219"/>
      <c r="P122" s="219"/>
      <c r="Q122" s="219"/>
      <c r="R122" s="219"/>
      <c r="S122" s="219"/>
      <c r="T122" s="220"/>
      <c r="AT122" s="221" t="s">
        <v>161</v>
      </c>
      <c r="AU122" s="221" t="s">
        <v>81</v>
      </c>
      <c r="AV122" s="13" t="s">
        <v>81</v>
      </c>
      <c r="AW122" s="13" t="s">
        <v>36</v>
      </c>
      <c r="AX122" s="13" t="s">
        <v>74</v>
      </c>
      <c r="AY122" s="221" t="s">
        <v>152</v>
      </c>
    </row>
    <row r="123" spans="1:65" s="13" customFormat="1">
      <c r="B123" s="211"/>
      <c r="C123" s="212"/>
      <c r="D123" s="213" t="s">
        <v>161</v>
      </c>
      <c r="E123" s="214" t="s">
        <v>21</v>
      </c>
      <c r="F123" s="215" t="s">
        <v>3087</v>
      </c>
      <c r="G123" s="212"/>
      <c r="H123" s="214" t="s">
        <v>21</v>
      </c>
      <c r="I123" s="212"/>
      <c r="J123" s="212"/>
      <c r="K123" s="212"/>
      <c r="L123" s="217"/>
      <c r="M123" s="218"/>
      <c r="N123" s="219"/>
      <c r="O123" s="219"/>
      <c r="P123" s="219"/>
      <c r="Q123" s="219"/>
      <c r="R123" s="219"/>
      <c r="S123" s="219"/>
      <c r="T123" s="220"/>
      <c r="AT123" s="221" t="s">
        <v>161</v>
      </c>
      <c r="AU123" s="221" t="s">
        <v>81</v>
      </c>
      <c r="AV123" s="13" t="s">
        <v>81</v>
      </c>
      <c r="AW123" s="13" t="s">
        <v>36</v>
      </c>
      <c r="AX123" s="13" t="s">
        <v>74</v>
      </c>
      <c r="AY123" s="221" t="s">
        <v>152</v>
      </c>
    </row>
    <row r="124" spans="1:65" s="2" customFormat="1" ht="16.5" customHeight="1">
      <c r="A124" s="37"/>
      <c r="B124" s="38"/>
      <c r="C124" s="198" t="s">
        <v>259</v>
      </c>
      <c r="D124" s="198" t="s">
        <v>154</v>
      </c>
      <c r="E124" s="199" t="s">
        <v>3088</v>
      </c>
      <c r="F124" s="200" t="s">
        <v>3089</v>
      </c>
      <c r="G124" s="201" t="s">
        <v>1236</v>
      </c>
      <c r="H124" s="202">
        <v>1</v>
      </c>
      <c r="I124" s="203"/>
      <c r="J124" s="204">
        <f>ROUND(I124*H124,2)</f>
        <v>0</v>
      </c>
      <c r="K124" s="200" t="s">
        <v>3011</v>
      </c>
      <c r="L124" s="42"/>
      <c r="M124" s="205" t="s">
        <v>21</v>
      </c>
      <c r="N124" s="206" t="s">
        <v>45</v>
      </c>
      <c r="O124" s="68"/>
      <c r="P124" s="207">
        <f>O124*H124</f>
        <v>0</v>
      </c>
      <c r="Q124" s="207">
        <v>0</v>
      </c>
      <c r="R124" s="207">
        <f>Q124*H124</f>
        <v>0</v>
      </c>
      <c r="S124" s="207">
        <v>0</v>
      </c>
      <c r="T124" s="208">
        <f>S124*H124</f>
        <v>0</v>
      </c>
      <c r="U124" s="37"/>
      <c r="V124" s="37"/>
      <c r="W124" s="37"/>
      <c r="X124" s="37"/>
      <c r="Y124" s="37"/>
      <c r="Z124" s="37"/>
      <c r="AA124" s="37"/>
      <c r="AB124" s="37"/>
      <c r="AC124" s="37"/>
      <c r="AD124" s="37"/>
      <c r="AE124" s="37"/>
      <c r="AR124" s="209" t="s">
        <v>159</v>
      </c>
      <c r="AT124" s="209" t="s">
        <v>154</v>
      </c>
      <c r="AU124" s="209" t="s">
        <v>81</v>
      </c>
      <c r="AY124" s="19" t="s">
        <v>152</v>
      </c>
      <c r="BE124" s="210">
        <f>IF(N124="základní",J124,0)</f>
        <v>0</v>
      </c>
      <c r="BF124" s="210">
        <f>IF(N124="snížená",J124,0)</f>
        <v>0</v>
      </c>
      <c r="BG124" s="210">
        <f>IF(N124="zákl. přenesená",J124,0)</f>
        <v>0</v>
      </c>
      <c r="BH124" s="210">
        <f>IF(N124="sníž. přenesená",J124,0)</f>
        <v>0</v>
      </c>
      <c r="BI124" s="210">
        <f>IF(N124="nulová",J124,0)</f>
        <v>0</v>
      </c>
      <c r="BJ124" s="19" t="s">
        <v>81</v>
      </c>
      <c r="BK124" s="210">
        <f>ROUND(I124*H124,2)</f>
        <v>0</v>
      </c>
      <c r="BL124" s="19" t="s">
        <v>159</v>
      </c>
      <c r="BM124" s="209" t="s">
        <v>3090</v>
      </c>
    </row>
    <row r="125" spans="1:65" s="14" customFormat="1">
      <c r="B125" s="222"/>
      <c r="C125" s="223"/>
      <c r="D125" s="213" t="s">
        <v>161</v>
      </c>
      <c r="E125" s="224" t="s">
        <v>21</v>
      </c>
      <c r="F125" s="225" t="s">
        <v>3080</v>
      </c>
      <c r="G125" s="223"/>
      <c r="H125" s="226">
        <v>1</v>
      </c>
      <c r="I125" s="223"/>
      <c r="J125" s="223"/>
      <c r="K125" s="223"/>
      <c r="L125" s="228"/>
      <c r="M125" s="229"/>
      <c r="N125" s="230"/>
      <c r="O125" s="230"/>
      <c r="P125" s="230"/>
      <c r="Q125" s="230"/>
      <c r="R125" s="230"/>
      <c r="S125" s="230"/>
      <c r="T125" s="231"/>
      <c r="AT125" s="232" t="s">
        <v>161</v>
      </c>
      <c r="AU125" s="232" t="s">
        <v>81</v>
      </c>
      <c r="AV125" s="14" t="s">
        <v>83</v>
      </c>
      <c r="AW125" s="14" t="s">
        <v>36</v>
      </c>
      <c r="AX125" s="14" t="s">
        <v>81</v>
      </c>
      <c r="AY125" s="232" t="s">
        <v>152</v>
      </c>
    </row>
    <row r="126" spans="1:65" s="13" customFormat="1">
      <c r="B126" s="211"/>
      <c r="C126" s="212"/>
      <c r="D126" s="213" t="s">
        <v>161</v>
      </c>
      <c r="E126" s="214" t="s">
        <v>21</v>
      </c>
      <c r="F126" s="215" t="s">
        <v>3091</v>
      </c>
      <c r="G126" s="212"/>
      <c r="H126" s="214" t="s">
        <v>21</v>
      </c>
      <c r="I126" s="212"/>
      <c r="J126" s="212"/>
      <c r="K126" s="212"/>
      <c r="L126" s="217"/>
      <c r="M126" s="218"/>
      <c r="N126" s="219"/>
      <c r="O126" s="219"/>
      <c r="P126" s="219"/>
      <c r="Q126" s="219"/>
      <c r="R126" s="219"/>
      <c r="S126" s="219"/>
      <c r="T126" s="220"/>
      <c r="AT126" s="221" t="s">
        <v>161</v>
      </c>
      <c r="AU126" s="221" t="s">
        <v>81</v>
      </c>
      <c r="AV126" s="13" t="s">
        <v>81</v>
      </c>
      <c r="AW126" s="13" t="s">
        <v>36</v>
      </c>
      <c r="AX126" s="13" t="s">
        <v>74</v>
      </c>
      <c r="AY126" s="221" t="s">
        <v>152</v>
      </c>
    </row>
    <row r="127" spans="1:65" s="13" customFormat="1">
      <c r="B127" s="211"/>
      <c r="C127" s="212"/>
      <c r="D127" s="213" t="s">
        <v>161</v>
      </c>
      <c r="E127" s="214" t="s">
        <v>21</v>
      </c>
      <c r="F127" s="215" t="s">
        <v>3092</v>
      </c>
      <c r="G127" s="212"/>
      <c r="H127" s="214" t="s">
        <v>21</v>
      </c>
      <c r="I127" s="212"/>
      <c r="J127" s="212"/>
      <c r="K127" s="212"/>
      <c r="L127" s="217"/>
      <c r="M127" s="218"/>
      <c r="N127" s="219"/>
      <c r="O127" s="219"/>
      <c r="P127" s="219"/>
      <c r="Q127" s="219"/>
      <c r="R127" s="219"/>
      <c r="S127" s="219"/>
      <c r="T127" s="220"/>
      <c r="AT127" s="221" t="s">
        <v>161</v>
      </c>
      <c r="AU127" s="221" t="s">
        <v>81</v>
      </c>
      <c r="AV127" s="13" t="s">
        <v>81</v>
      </c>
      <c r="AW127" s="13" t="s">
        <v>36</v>
      </c>
      <c r="AX127" s="13" t="s">
        <v>74</v>
      </c>
      <c r="AY127" s="221" t="s">
        <v>152</v>
      </c>
    </row>
    <row r="128" spans="1:65" s="13" customFormat="1">
      <c r="B128" s="211"/>
      <c r="C128" s="212"/>
      <c r="D128" s="213" t="s">
        <v>161</v>
      </c>
      <c r="E128" s="214" t="s">
        <v>21</v>
      </c>
      <c r="F128" s="215" t="s">
        <v>3093</v>
      </c>
      <c r="G128" s="212"/>
      <c r="H128" s="214" t="s">
        <v>21</v>
      </c>
      <c r="I128" s="212"/>
      <c r="J128" s="212"/>
      <c r="K128" s="212"/>
      <c r="L128" s="217"/>
      <c r="M128" s="274"/>
      <c r="N128" s="275"/>
      <c r="O128" s="275"/>
      <c r="P128" s="275"/>
      <c r="Q128" s="275"/>
      <c r="R128" s="275"/>
      <c r="S128" s="275"/>
      <c r="T128" s="276"/>
      <c r="AT128" s="221" t="s">
        <v>161</v>
      </c>
      <c r="AU128" s="221" t="s">
        <v>81</v>
      </c>
      <c r="AV128" s="13" t="s">
        <v>81</v>
      </c>
      <c r="AW128" s="13" t="s">
        <v>36</v>
      </c>
      <c r="AX128" s="13" t="s">
        <v>74</v>
      </c>
      <c r="AY128" s="221" t="s">
        <v>152</v>
      </c>
    </row>
    <row r="129" spans="1:31" s="2" customFormat="1" ht="6.95" customHeight="1">
      <c r="A129" s="37"/>
      <c r="B129" s="51"/>
      <c r="C129" s="52"/>
      <c r="D129" s="52"/>
      <c r="E129" s="52"/>
      <c r="F129" s="52"/>
      <c r="G129" s="52"/>
      <c r="H129" s="52"/>
      <c r="I129" s="52"/>
      <c r="J129" s="52"/>
      <c r="K129" s="52"/>
      <c r="L129" s="42"/>
      <c r="M129" s="37"/>
      <c r="O129" s="37"/>
      <c r="P129" s="37"/>
      <c r="Q129" s="37"/>
      <c r="R129" s="37"/>
      <c r="S129" s="37"/>
      <c r="T129" s="37"/>
      <c r="U129" s="37"/>
      <c r="V129" s="37"/>
      <c r="W129" s="37"/>
      <c r="X129" s="37"/>
      <c r="Y129" s="37"/>
      <c r="Z129" s="37"/>
      <c r="AA129" s="37"/>
      <c r="AB129" s="37"/>
      <c r="AC129" s="37"/>
      <c r="AD129" s="37"/>
      <c r="AE129" s="37"/>
    </row>
  </sheetData>
  <sheetProtection algorithmName="SHA-512" hashValue="1rSboM8ew8lTRTt8fxwuT2hcNmg8OoTofvVQQHb5u3DS5yvr8OYpitZ+sW/bLvHQPEhYGbzAYYdvWAIgCxVJdQ==" saltValue="6aSC7vIpwva5VdrUguCrYA==" spinCount="100000" sheet="1" objects="1" scenarios="1" formatColumns="0" formatRows="0" autoFilter="0"/>
  <autoFilter ref="C79:K128"/>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77" customWidth="1"/>
    <col min="2" max="2" width="1.6640625" style="277" customWidth="1"/>
    <col min="3" max="4" width="5" style="277" customWidth="1"/>
    <col min="5" max="5" width="11.6640625" style="277" customWidth="1"/>
    <col min="6" max="6" width="9.1640625" style="277" customWidth="1"/>
    <col min="7" max="7" width="5" style="277" customWidth="1"/>
    <col min="8" max="8" width="77.83203125" style="277" customWidth="1"/>
    <col min="9" max="10" width="20" style="277" customWidth="1"/>
    <col min="11" max="11" width="1.6640625" style="277" customWidth="1"/>
  </cols>
  <sheetData>
    <row r="1" spans="2:11" s="1" customFormat="1" ht="37.5" customHeight="1"/>
    <row r="2" spans="2:11" s="1" customFormat="1" ht="7.5" customHeight="1">
      <c r="B2" s="278"/>
      <c r="C2" s="279"/>
      <c r="D2" s="279"/>
      <c r="E2" s="279"/>
      <c r="F2" s="279"/>
      <c r="G2" s="279"/>
      <c r="H2" s="279"/>
      <c r="I2" s="279"/>
      <c r="J2" s="279"/>
      <c r="K2" s="280"/>
    </row>
    <row r="3" spans="2:11" s="17" customFormat="1" ht="45" customHeight="1">
      <c r="B3" s="281"/>
      <c r="C3" s="421" t="s">
        <v>3094</v>
      </c>
      <c r="D3" s="421"/>
      <c r="E3" s="421"/>
      <c r="F3" s="421"/>
      <c r="G3" s="421"/>
      <c r="H3" s="421"/>
      <c r="I3" s="421"/>
      <c r="J3" s="421"/>
      <c r="K3" s="282"/>
    </row>
    <row r="4" spans="2:11" s="1" customFormat="1" ht="25.5" customHeight="1">
      <c r="B4" s="283"/>
      <c r="C4" s="423" t="s">
        <v>3095</v>
      </c>
      <c r="D4" s="423"/>
      <c r="E4" s="423"/>
      <c r="F4" s="423"/>
      <c r="G4" s="423"/>
      <c r="H4" s="423"/>
      <c r="I4" s="423"/>
      <c r="J4" s="423"/>
      <c r="K4" s="284"/>
    </row>
    <row r="5" spans="2:11" s="1" customFormat="1" ht="5.25" customHeight="1">
      <c r="B5" s="283"/>
      <c r="C5" s="285"/>
      <c r="D5" s="285"/>
      <c r="E5" s="285"/>
      <c r="F5" s="285"/>
      <c r="G5" s="285"/>
      <c r="H5" s="285"/>
      <c r="I5" s="285"/>
      <c r="J5" s="285"/>
      <c r="K5" s="284"/>
    </row>
    <row r="6" spans="2:11" s="1" customFormat="1" ht="15" customHeight="1">
      <c r="B6" s="283"/>
      <c r="C6" s="422" t="s">
        <v>3096</v>
      </c>
      <c r="D6" s="422"/>
      <c r="E6" s="422"/>
      <c r="F6" s="422"/>
      <c r="G6" s="422"/>
      <c r="H6" s="422"/>
      <c r="I6" s="422"/>
      <c r="J6" s="422"/>
      <c r="K6" s="284"/>
    </row>
    <row r="7" spans="2:11" s="1" customFormat="1" ht="15" customHeight="1">
      <c r="B7" s="287"/>
      <c r="C7" s="422" t="s">
        <v>3097</v>
      </c>
      <c r="D7" s="422"/>
      <c r="E7" s="422"/>
      <c r="F7" s="422"/>
      <c r="G7" s="422"/>
      <c r="H7" s="422"/>
      <c r="I7" s="422"/>
      <c r="J7" s="422"/>
      <c r="K7" s="284"/>
    </row>
    <row r="8" spans="2:11" s="1" customFormat="1" ht="12.75" customHeight="1">
      <c r="B8" s="287"/>
      <c r="C8" s="286"/>
      <c r="D8" s="286"/>
      <c r="E8" s="286"/>
      <c r="F8" s="286"/>
      <c r="G8" s="286"/>
      <c r="H8" s="286"/>
      <c r="I8" s="286"/>
      <c r="J8" s="286"/>
      <c r="K8" s="284"/>
    </row>
    <row r="9" spans="2:11" s="1" customFormat="1" ht="15" customHeight="1">
      <c r="B9" s="287"/>
      <c r="C9" s="422" t="s">
        <v>3098</v>
      </c>
      <c r="D9" s="422"/>
      <c r="E9" s="422"/>
      <c r="F9" s="422"/>
      <c r="G9" s="422"/>
      <c r="H9" s="422"/>
      <c r="I9" s="422"/>
      <c r="J9" s="422"/>
      <c r="K9" s="284"/>
    </row>
    <row r="10" spans="2:11" s="1" customFormat="1" ht="15" customHeight="1">
      <c r="B10" s="287"/>
      <c r="C10" s="286"/>
      <c r="D10" s="422" t="s">
        <v>3099</v>
      </c>
      <c r="E10" s="422"/>
      <c r="F10" s="422"/>
      <c r="G10" s="422"/>
      <c r="H10" s="422"/>
      <c r="I10" s="422"/>
      <c r="J10" s="422"/>
      <c r="K10" s="284"/>
    </row>
    <row r="11" spans="2:11" s="1" customFormat="1" ht="15" customHeight="1">
      <c r="B11" s="287"/>
      <c r="C11" s="288"/>
      <c r="D11" s="422" t="s">
        <v>3100</v>
      </c>
      <c r="E11" s="422"/>
      <c r="F11" s="422"/>
      <c r="G11" s="422"/>
      <c r="H11" s="422"/>
      <c r="I11" s="422"/>
      <c r="J11" s="422"/>
      <c r="K11" s="284"/>
    </row>
    <row r="12" spans="2:11" s="1" customFormat="1" ht="15" customHeight="1">
      <c r="B12" s="287"/>
      <c r="C12" s="288"/>
      <c r="D12" s="286"/>
      <c r="E12" s="286"/>
      <c r="F12" s="286"/>
      <c r="G12" s="286"/>
      <c r="H12" s="286"/>
      <c r="I12" s="286"/>
      <c r="J12" s="286"/>
      <c r="K12" s="284"/>
    </row>
    <row r="13" spans="2:11" s="1" customFormat="1" ht="15" customHeight="1">
      <c r="B13" s="287"/>
      <c r="C13" s="288"/>
      <c r="D13" s="289" t="s">
        <v>3101</v>
      </c>
      <c r="E13" s="286"/>
      <c r="F13" s="286"/>
      <c r="G13" s="286"/>
      <c r="H13" s="286"/>
      <c r="I13" s="286"/>
      <c r="J13" s="286"/>
      <c r="K13" s="284"/>
    </row>
    <row r="14" spans="2:11" s="1" customFormat="1" ht="12.75" customHeight="1">
      <c r="B14" s="287"/>
      <c r="C14" s="288"/>
      <c r="D14" s="288"/>
      <c r="E14" s="288"/>
      <c r="F14" s="288"/>
      <c r="G14" s="288"/>
      <c r="H14" s="288"/>
      <c r="I14" s="288"/>
      <c r="J14" s="288"/>
      <c r="K14" s="284"/>
    </row>
    <row r="15" spans="2:11" s="1" customFormat="1" ht="15" customHeight="1">
      <c r="B15" s="287"/>
      <c r="C15" s="288"/>
      <c r="D15" s="422" t="s">
        <v>3102</v>
      </c>
      <c r="E15" s="422"/>
      <c r="F15" s="422"/>
      <c r="G15" s="422"/>
      <c r="H15" s="422"/>
      <c r="I15" s="422"/>
      <c r="J15" s="422"/>
      <c r="K15" s="284"/>
    </row>
    <row r="16" spans="2:11" s="1" customFormat="1" ht="15" customHeight="1">
      <c r="B16" s="287"/>
      <c r="C16" s="288"/>
      <c r="D16" s="422" t="s">
        <v>3103</v>
      </c>
      <c r="E16" s="422"/>
      <c r="F16" s="422"/>
      <c r="G16" s="422"/>
      <c r="H16" s="422"/>
      <c r="I16" s="422"/>
      <c r="J16" s="422"/>
      <c r="K16" s="284"/>
    </row>
    <row r="17" spans="2:11" s="1" customFormat="1" ht="15" customHeight="1">
      <c r="B17" s="287"/>
      <c r="C17" s="288"/>
      <c r="D17" s="422" t="s">
        <v>3104</v>
      </c>
      <c r="E17" s="422"/>
      <c r="F17" s="422"/>
      <c r="G17" s="422"/>
      <c r="H17" s="422"/>
      <c r="I17" s="422"/>
      <c r="J17" s="422"/>
      <c r="K17" s="284"/>
    </row>
    <row r="18" spans="2:11" s="1" customFormat="1" ht="15" customHeight="1">
      <c r="B18" s="287"/>
      <c r="C18" s="288"/>
      <c r="D18" s="288"/>
      <c r="E18" s="290" t="s">
        <v>80</v>
      </c>
      <c r="F18" s="422" t="s">
        <v>3105</v>
      </c>
      <c r="G18" s="422"/>
      <c r="H18" s="422"/>
      <c r="I18" s="422"/>
      <c r="J18" s="422"/>
      <c r="K18" s="284"/>
    </row>
    <row r="19" spans="2:11" s="1" customFormat="1" ht="15" customHeight="1">
      <c r="B19" s="287"/>
      <c r="C19" s="288"/>
      <c r="D19" s="288"/>
      <c r="E19" s="290" t="s">
        <v>3106</v>
      </c>
      <c r="F19" s="422" t="s">
        <v>3107</v>
      </c>
      <c r="G19" s="422"/>
      <c r="H19" s="422"/>
      <c r="I19" s="422"/>
      <c r="J19" s="422"/>
      <c r="K19" s="284"/>
    </row>
    <row r="20" spans="2:11" s="1" customFormat="1" ht="15" customHeight="1">
      <c r="B20" s="287"/>
      <c r="C20" s="288"/>
      <c r="D20" s="288"/>
      <c r="E20" s="290" t="s">
        <v>3108</v>
      </c>
      <c r="F20" s="422" t="s">
        <v>3109</v>
      </c>
      <c r="G20" s="422"/>
      <c r="H20" s="422"/>
      <c r="I20" s="422"/>
      <c r="J20" s="422"/>
      <c r="K20" s="284"/>
    </row>
    <row r="21" spans="2:11" s="1" customFormat="1" ht="15" customHeight="1">
      <c r="B21" s="287"/>
      <c r="C21" s="288"/>
      <c r="D21" s="288"/>
      <c r="E21" s="290" t="s">
        <v>3110</v>
      </c>
      <c r="F21" s="422" t="s">
        <v>97</v>
      </c>
      <c r="G21" s="422"/>
      <c r="H21" s="422"/>
      <c r="I21" s="422"/>
      <c r="J21" s="422"/>
      <c r="K21" s="284"/>
    </row>
    <row r="22" spans="2:11" s="1" customFormat="1" ht="15" customHeight="1">
      <c r="B22" s="287"/>
      <c r="C22" s="288"/>
      <c r="D22" s="288"/>
      <c r="E22" s="290" t="s">
        <v>3111</v>
      </c>
      <c r="F22" s="422" t="s">
        <v>3112</v>
      </c>
      <c r="G22" s="422"/>
      <c r="H22" s="422"/>
      <c r="I22" s="422"/>
      <c r="J22" s="422"/>
      <c r="K22" s="284"/>
    </row>
    <row r="23" spans="2:11" s="1" customFormat="1" ht="15" customHeight="1">
      <c r="B23" s="287"/>
      <c r="C23" s="288"/>
      <c r="D23" s="288"/>
      <c r="E23" s="290" t="s">
        <v>85</v>
      </c>
      <c r="F23" s="422" t="s">
        <v>3113</v>
      </c>
      <c r="G23" s="422"/>
      <c r="H23" s="422"/>
      <c r="I23" s="422"/>
      <c r="J23" s="422"/>
      <c r="K23" s="284"/>
    </row>
    <row r="24" spans="2:11" s="1" customFormat="1" ht="12.75" customHeight="1">
      <c r="B24" s="287"/>
      <c r="C24" s="288"/>
      <c r="D24" s="288"/>
      <c r="E24" s="288"/>
      <c r="F24" s="288"/>
      <c r="G24" s="288"/>
      <c r="H24" s="288"/>
      <c r="I24" s="288"/>
      <c r="J24" s="288"/>
      <c r="K24" s="284"/>
    </row>
    <row r="25" spans="2:11" s="1" customFormat="1" ht="15" customHeight="1">
      <c r="B25" s="287"/>
      <c r="C25" s="422" t="s">
        <v>3114</v>
      </c>
      <c r="D25" s="422"/>
      <c r="E25" s="422"/>
      <c r="F25" s="422"/>
      <c r="G25" s="422"/>
      <c r="H25" s="422"/>
      <c r="I25" s="422"/>
      <c r="J25" s="422"/>
      <c r="K25" s="284"/>
    </row>
    <row r="26" spans="2:11" s="1" customFormat="1" ht="15" customHeight="1">
      <c r="B26" s="287"/>
      <c r="C26" s="422" t="s">
        <v>3115</v>
      </c>
      <c r="D26" s="422"/>
      <c r="E26" s="422"/>
      <c r="F26" s="422"/>
      <c r="G26" s="422"/>
      <c r="H26" s="422"/>
      <c r="I26" s="422"/>
      <c r="J26" s="422"/>
      <c r="K26" s="284"/>
    </row>
    <row r="27" spans="2:11" s="1" customFormat="1" ht="15" customHeight="1">
      <c r="B27" s="287"/>
      <c r="C27" s="286"/>
      <c r="D27" s="422" t="s">
        <v>3116</v>
      </c>
      <c r="E27" s="422"/>
      <c r="F27" s="422"/>
      <c r="G27" s="422"/>
      <c r="H27" s="422"/>
      <c r="I27" s="422"/>
      <c r="J27" s="422"/>
      <c r="K27" s="284"/>
    </row>
    <row r="28" spans="2:11" s="1" customFormat="1" ht="15" customHeight="1">
      <c r="B28" s="287"/>
      <c r="C28" s="288"/>
      <c r="D28" s="422" t="s">
        <v>3117</v>
      </c>
      <c r="E28" s="422"/>
      <c r="F28" s="422"/>
      <c r="G28" s="422"/>
      <c r="H28" s="422"/>
      <c r="I28" s="422"/>
      <c r="J28" s="422"/>
      <c r="K28" s="284"/>
    </row>
    <row r="29" spans="2:11" s="1" customFormat="1" ht="12.75" customHeight="1">
      <c r="B29" s="287"/>
      <c r="C29" s="288"/>
      <c r="D29" s="288"/>
      <c r="E29" s="288"/>
      <c r="F29" s="288"/>
      <c r="G29" s="288"/>
      <c r="H29" s="288"/>
      <c r="I29" s="288"/>
      <c r="J29" s="288"/>
      <c r="K29" s="284"/>
    </row>
    <row r="30" spans="2:11" s="1" customFormat="1" ht="15" customHeight="1">
      <c r="B30" s="287"/>
      <c r="C30" s="288"/>
      <c r="D30" s="422" t="s">
        <v>3118</v>
      </c>
      <c r="E30" s="422"/>
      <c r="F30" s="422"/>
      <c r="G30" s="422"/>
      <c r="H30" s="422"/>
      <c r="I30" s="422"/>
      <c r="J30" s="422"/>
      <c r="K30" s="284"/>
    </row>
    <row r="31" spans="2:11" s="1" customFormat="1" ht="15" customHeight="1">
      <c r="B31" s="287"/>
      <c r="C31" s="288"/>
      <c r="D31" s="422" t="s">
        <v>3119</v>
      </c>
      <c r="E31" s="422"/>
      <c r="F31" s="422"/>
      <c r="G31" s="422"/>
      <c r="H31" s="422"/>
      <c r="I31" s="422"/>
      <c r="J31" s="422"/>
      <c r="K31" s="284"/>
    </row>
    <row r="32" spans="2:11" s="1" customFormat="1" ht="12.75" customHeight="1">
      <c r="B32" s="287"/>
      <c r="C32" s="288"/>
      <c r="D32" s="288"/>
      <c r="E32" s="288"/>
      <c r="F32" s="288"/>
      <c r="G32" s="288"/>
      <c r="H32" s="288"/>
      <c r="I32" s="288"/>
      <c r="J32" s="288"/>
      <c r="K32" s="284"/>
    </row>
    <row r="33" spans="2:11" s="1" customFormat="1" ht="15" customHeight="1">
      <c r="B33" s="287"/>
      <c r="C33" s="288"/>
      <c r="D33" s="422" t="s">
        <v>3120</v>
      </c>
      <c r="E33" s="422"/>
      <c r="F33" s="422"/>
      <c r="G33" s="422"/>
      <c r="H33" s="422"/>
      <c r="I33" s="422"/>
      <c r="J33" s="422"/>
      <c r="K33" s="284"/>
    </row>
    <row r="34" spans="2:11" s="1" customFormat="1" ht="15" customHeight="1">
      <c r="B34" s="287"/>
      <c r="C34" s="288"/>
      <c r="D34" s="422" t="s">
        <v>3121</v>
      </c>
      <c r="E34" s="422"/>
      <c r="F34" s="422"/>
      <c r="G34" s="422"/>
      <c r="H34" s="422"/>
      <c r="I34" s="422"/>
      <c r="J34" s="422"/>
      <c r="K34" s="284"/>
    </row>
    <row r="35" spans="2:11" s="1" customFormat="1" ht="15" customHeight="1">
      <c r="B35" s="287"/>
      <c r="C35" s="288"/>
      <c r="D35" s="422" t="s">
        <v>3122</v>
      </c>
      <c r="E35" s="422"/>
      <c r="F35" s="422"/>
      <c r="G35" s="422"/>
      <c r="H35" s="422"/>
      <c r="I35" s="422"/>
      <c r="J35" s="422"/>
      <c r="K35" s="284"/>
    </row>
    <row r="36" spans="2:11" s="1" customFormat="1" ht="15" customHeight="1">
      <c r="B36" s="287"/>
      <c r="C36" s="288"/>
      <c r="D36" s="286"/>
      <c r="E36" s="289" t="s">
        <v>138</v>
      </c>
      <c r="F36" s="286"/>
      <c r="G36" s="422" t="s">
        <v>3123</v>
      </c>
      <c r="H36" s="422"/>
      <c r="I36" s="422"/>
      <c r="J36" s="422"/>
      <c r="K36" s="284"/>
    </row>
    <row r="37" spans="2:11" s="1" customFormat="1" ht="30.75" customHeight="1">
      <c r="B37" s="287"/>
      <c r="C37" s="288"/>
      <c r="D37" s="286"/>
      <c r="E37" s="289" t="s">
        <v>3124</v>
      </c>
      <c r="F37" s="286"/>
      <c r="G37" s="422" t="s">
        <v>3125</v>
      </c>
      <c r="H37" s="422"/>
      <c r="I37" s="422"/>
      <c r="J37" s="422"/>
      <c r="K37" s="284"/>
    </row>
    <row r="38" spans="2:11" s="1" customFormat="1" ht="15" customHeight="1">
      <c r="B38" s="287"/>
      <c r="C38" s="288"/>
      <c r="D38" s="286"/>
      <c r="E38" s="289" t="s">
        <v>55</v>
      </c>
      <c r="F38" s="286"/>
      <c r="G38" s="422" t="s">
        <v>3126</v>
      </c>
      <c r="H38" s="422"/>
      <c r="I38" s="422"/>
      <c r="J38" s="422"/>
      <c r="K38" s="284"/>
    </row>
    <row r="39" spans="2:11" s="1" customFormat="1" ht="15" customHeight="1">
      <c r="B39" s="287"/>
      <c r="C39" s="288"/>
      <c r="D39" s="286"/>
      <c r="E39" s="289" t="s">
        <v>56</v>
      </c>
      <c r="F39" s="286"/>
      <c r="G39" s="422" t="s">
        <v>3127</v>
      </c>
      <c r="H39" s="422"/>
      <c r="I39" s="422"/>
      <c r="J39" s="422"/>
      <c r="K39" s="284"/>
    </row>
    <row r="40" spans="2:11" s="1" customFormat="1" ht="15" customHeight="1">
      <c r="B40" s="287"/>
      <c r="C40" s="288"/>
      <c r="D40" s="286"/>
      <c r="E40" s="289" t="s">
        <v>139</v>
      </c>
      <c r="F40" s="286"/>
      <c r="G40" s="422" t="s">
        <v>3128</v>
      </c>
      <c r="H40" s="422"/>
      <c r="I40" s="422"/>
      <c r="J40" s="422"/>
      <c r="K40" s="284"/>
    </row>
    <row r="41" spans="2:11" s="1" customFormat="1" ht="15" customHeight="1">
      <c r="B41" s="287"/>
      <c r="C41" s="288"/>
      <c r="D41" s="286"/>
      <c r="E41" s="289" t="s">
        <v>140</v>
      </c>
      <c r="F41" s="286"/>
      <c r="G41" s="422" t="s">
        <v>3129</v>
      </c>
      <c r="H41" s="422"/>
      <c r="I41" s="422"/>
      <c r="J41" s="422"/>
      <c r="K41" s="284"/>
    </row>
    <row r="42" spans="2:11" s="1" customFormat="1" ht="15" customHeight="1">
      <c r="B42" s="287"/>
      <c r="C42" s="288"/>
      <c r="D42" s="286"/>
      <c r="E42" s="289" t="s">
        <v>3130</v>
      </c>
      <c r="F42" s="286"/>
      <c r="G42" s="422" t="s">
        <v>3131</v>
      </c>
      <c r="H42" s="422"/>
      <c r="I42" s="422"/>
      <c r="J42" s="422"/>
      <c r="K42" s="284"/>
    </row>
    <row r="43" spans="2:11" s="1" customFormat="1" ht="15" customHeight="1">
      <c r="B43" s="287"/>
      <c r="C43" s="288"/>
      <c r="D43" s="286"/>
      <c r="E43" s="289"/>
      <c r="F43" s="286"/>
      <c r="G43" s="422" t="s">
        <v>3132</v>
      </c>
      <c r="H43" s="422"/>
      <c r="I43" s="422"/>
      <c r="J43" s="422"/>
      <c r="K43" s="284"/>
    </row>
    <row r="44" spans="2:11" s="1" customFormat="1" ht="15" customHeight="1">
      <c r="B44" s="287"/>
      <c r="C44" s="288"/>
      <c r="D44" s="286"/>
      <c r="E44" s="289" t="s">
        <v>3133</v>
      </c>
      <c r="F44" s="286"/>
      <c r="G44" s="422" t="s">
        <v>3134</v>
      </c>
      <c r="H44" s="422"/>
      <c r="I44" s="422"/>
      <c r="J44" s="422"/>
      <c r="K44" s="284"/>
    </row>
    <row r="45" spans="2:11" s="1" customFormat="1" ht="15" customHeight="1">
      <c r="B45" s="287"/>
      <c r="C45" s="288"/>
      <c r="D45" s="286"/>
      <c r="E45" s="289" t="s">
        <v>142</v>
      </c>
      <c r="F45" s="286"/>
      <c r="G45" s="422" t="s">
        <v>3135</v>
      </c>
      <c r="H45" s="422"/>
      <c r="I45" s="422"/>
      <c r="J45" s="422"/>
      <c r="K45" s="284"/>
    </row>
    <row r="46" spans="2:11" s="1" customFormat="1" ht="12.75" customHeight="1">
      <c r="B46" s="287"/>
      <c r="C46" s="288"/>
      <c r="D46" s="286"/>
      <c r="E46" s="286"/>
      <c r="F46" s="286"/>
      <c r="G46" s="286"/>
      <c r="H46" s="286"/>
      <c r="I46" s="286"/>
      <c r="J46" s="286"/>
      <c r="K46" s="284"/>
    </row>
    <row r="47" spans="2:11" s="1" customFormat="1" ht="15" customHeight="1">
      <c r="B47" s="287"/>
      <c r="C47" s="288"/>
      <c r="D47" s="422" t="s">
        <v>3136</v>
      </c>
      <c r="E47" s="422"/>
      <c r="F47" s="422"/>
      <c r="G47" s="422"/>
      <c r="H47" s="422"/>
      <c r="I47" s="422"/>
      <c r="J47" s="422"/>
      <c r="K47" s="284"/>
    </row>
    <row r="48" spans="2:11" s="1" customFormat="1" ht="15" customHeight="1">
      <c r="B48" s="287"/>
      <c r="C48" s="288"/>
      <c r="D48" s="288"/>
      <c r="E48" s="422" t="s">
        <v>3137</v>
      </c>
      <c r="F48" s="422"/>
      <c r="G48" s="422"/>
      <c r="H48" s="422"/>
      <c r="I48" s="422"/>
      <c r="J48" s="422"/>
      <c r="K48" s="284"/>
    </row>
    <row r="49" spans="2:11" s="1" customFormat="1" ht="15" customHeight="1">
      <c r="B49" s="287"/>
      <c r="C49" s="288"/>
      <c r="D49" s="288"/>
      <c r="E49" s="422" t="s">
        <v>3138</v>
      </c>
      <c r="F49" s="422"/>
      <c r="G49" s="422"/>
      <c r="H49" s="422"/>
      <c r="I49" s="422"/>
      <c r="J49" s="422"/>
      <c r="K49" s="284"/>
    </row>
    <row r="50" spans="2:11" s="1" customFormat="1" ht="15" customHeight="1">
      <c r="B50" s="287"/>
      <c r="C50" s="288"/>
      <c r="D50" s="288"/>
      <c r="E50" s="422" t="s">
        <v>3139</v>
      </c>
      <c r="F50" s="422"/>
      <c r="G50" s="422"/>
      <c r="H50" s="422"/>
      <c r="I50" s="422"/>
      <c r="J50" s="422"/>
      <c r="K50" s="284"/>
    </row>
    <row r="51" spans="2:11" s="1" customFormat="1" ht="15" customHeight="1">
      <c r="B51" s="287"/>
      <c r="C51" s="288"/>
      <c r="D51" s="422" t="s">
        <v>3140</v>
      </c>
      <c r="E51" s="422"/>
      <c r="F51" s="422"/>
      <c r="G51" s="422"/>
      <c r="H51" s="422"/>
      <c r="I51" s="422"/>
      <c r="J51" s="422"/>
      <c r="K51" s="284"/>
    </row>
    <row r="52" spans="2:11" s="1" customFormat="1" ht="25.5" customHeight="1">
      <c r="B52" s="283"/>
      <c r="C52" s="423" t="s">
        <v>3141</v>
      </c>
      <c r="D52" s="423"/>
      <c r="E52" s="423"/>
      <c r="F52" s="423"/>
      <c r="G52" s="423"/>
      <c r="H52" s="423"/>
      <c r="I52" s="423"/>
      <c r="J52" s="423"/>
      <c r="K52" s="284"/>
    </row>
    <row r="53" spans="2:11" s="1" customFormat="1" ht="5.25" customHeight="1">
      <c r="B53" s="283"/>
      <c r="C53" s="285"/>
      <c r="D53" s="285"/>
      <c r="E53" s="285"/>
      <c r="F53" s="285"/>
      <c r="G53" s="285"/>
      <c r="H53" s="285"/>
      <c r="I53" s="285"/>
      <c r="J53" s="285"/>
      <c r="K53" s="284"/>
    </row>
    <row r="54" spans="2:11" s="1" customFormat="1" ht="15" customHeight="1">
      <c r="B54" s="283"/>
      <c r="C54" s="422" t="s">
        <v>3142</v>
      </c>
      <c r="D54" s="422"/>
      <c r="E54" s="422"/>
      <c r="F54" s="422"/>
      <c r="G54" s="422"/>
      <c r="H54" s="422"/>
      <c r="I54" s="422"/>
      <c r="J54" s="422"/>
      <c r="K54" s="284"/>
    </row>
    <row r="55" spans="2:11" s="1" customFormat="1" ht="15" customHeight="1">
      <c r="B55" s="283"/>
      <c r="C55" s="422" t="s">
        <v>3143</v>
      </c>
      <c r="D55" s="422"/>
      <c r="E55" s="422"/>
      <c r="F55" s="422"/>
      <c r="G55" s="422"/>
      <c r="H55" s="422"/>
      <c r="I55" s="422"/>
      <c r="J55" s="422"/>
      <c r="K55" s="284"/>
    </row>
    <row r="56" spans="2:11" s="1" customFormat="1" ht="12.75" customHeight="1">
      <c r="B56" s="283"/>
      <c r="C56" s="286"/>
      <c r="D56" s="286"/>
      <c r="E56" s="286"/>
      <c r="F56" s="286"/>
      <c r="G56" s="286"/>
      <c r="H56" s="286"/>
      <c r="I56" s="286"/>
      <c r="J56" s="286"/>
      <c r="K56" s="284"/>
    </row>
    <row r="57" spans="2:11" s="1" customFormat="1" ht="15" customHeight="1">
      <c r="B57" s="283"/>
      <c r="C57" s="422" t="s">
        <v>3144</v>
      </c>
      <c r="D57" s="422"/>
      <c r="E57" s="422"/>
      <c r="F57" s="422"/>
      <c r="G57" s="422"/>
      <c r="H57" s="422"/>
      <c r="I57" s="422"/>
      <c r="J57" s="422"/>
      <c r="K57" s="284"/>
    </row>
    <row r="58" spans="2:11" s="1" customFormat="1" ht="15" customHeight="1">
      <c r="B58" s="283"/>
      <c r="C58" s="288"/>
      <c r="D58" s="422" t="s">
        <v>3145</v>
      </c>
      <c r="E58" s="422"/>
      <c r="F58" s="422"/>
      <c r="G58" s="422"/>
      <c r="H58" s="422"/>
      <c r="I58" s="422"/>
      <c r="J58" s="422"/>
      <c r="K58" s="284"/>
    </row>
    <row r="59" spans="2:11" s="1" customFormat="1" ht="15" customHeight="1">
      <c r="B59" s="283"/>
      <c r="C59" s="288"/>
      <c r="D59" s="422" t="s">
        <v>3146</v>
      </c>
      <c r="E59" s="422"/>
      <c r="F59" s="422"/>
      <c r="G59" s="422"/>
      <c r="H59" s="422"/>
      <c r="I59" s="422"/>
      <c r="J59" s="422"/>
      <c r="K59" s="284"/>
    </row>
    <row r="60" spans="2:11" s="1" customFormat="1" ht="15" customHeight="1">
      <c r="B60" s="283"/>
      <c r="C60" s="288"/>
      <c r="D60" s="422" t="s">
        <v>3147</v>
      </c>
      <c r="E60" s="422"/>
      <c r="F60" s="422"/>
      <c r="G60" s="422"/>
      <c r="H60" s="422"/>
      <c r="I60" s="422"/>
      <c r="J60" s="422"/>
      <c r="K60" s="284"/>
    </row>
    <row r="61" spans="2:11" s="1" customFormat="1" ht="15" customHeight="1">
      <c r="B61" s="283"/>
      <c r="C61" s="288"/>
      <c r="D61" s="422" t="s">
        <v>3148</v>
      </c>
      <c r="E61" s="422"/>
      <c r="F61" s="422"/>
      <c r="G61" s="422"/>
      <c r="H61" s="422"/>
      <c r="I61" s="422"/>
      <c r="J61" s="422"/>
      <c r="K61" s="284"/>
    </row>
    <row r="62" spans="2:11" s="1" customFormat="1" ht="15" customHeight="1">
      <c r="B62" s="283"/>
      <c r="C62" s="288"/>
      <c r="D62" s="424" t="s">
        <v>3149</v>
      </c>
      <c r="E62" s="424"/>
      <c r="F62" s="424"/>
      <c r="G62" s="424"/>
      <c r="H62" s="424"/>
      <c r="I62" s="424"/>
      <c r="J62" s="424"/>
      <c r="K62" s="284"/>
    </row>
    <row r="63" spans="2:11" s="1" customFormat="1" ht="15" customHeight="1">
      <c r="B63" s="283"/>
      <c r="C63" s="288"/>
      <c r="D63" s="422" t="s">
        <v>3150</v>
      </c>
      <c r="E63" s="422"/>
      <c r="F63" s="422"/>
      <c r="G63" s="422"/>
      <c r="H63" s="422"/>
      <c r="I63" s="422"/>
      <c r="J63" s="422"/>
      <c r="K63" s="284"/>
    </row>
    <row r="64" spans="2:11" s="1" customFormat="1" ht="12.75" customHeight="1">
      <c r="B64" s="283"/>
      <c r="C64" s="288"/>
      <c r="D64" s="288"/>
      <c r="E64" s="291"/>
      <c r="F64" s="288"/>
      <c r="G64" s="288"/>
      <c r="H64" s="288"/>
      <c r="I64" s="288"/>
      <c r="J64" s="288"/>
      <c r="K64" s="284"/>
    </row>
    <row r="65" spans="2:11" s="1" customFormat="1" ht="15" customHeight="1">
      <c r="B65" s="283"/>
      <c r="C65" s="288"/>
      <c r="D65" s="422" t="s">
        <v>3151</v>
      </c>
      <c r="E65" s="422"/>
      <c r="F65" s="422"/>
      <c r="G65" s="422"/>
      <c r="H65" s="422"/>
      <c r="I65" s="422"/>
      <c r="J65" s="422"/>
      <c r="K65" s="284"/>
    </row>
    <row r="66" spans="2:11" s="1" customFormat="1" ht="15" customHeight="1">
      <c r="B66" s="283"/>
      <c r="C66" s="288"/>
      <c r="D66" s="424" t="s">
        <v>3152</v>
      </c>
      <c r="E66" s="424"/>
      <c r="F66" s="424"/>
      <c r="G66" s="424"/>
      <c r="H66" s="424"/>
      <c r="I66" s="424"/>
      <c r="J66" s="424"/>
      <c r="K66" s="284"/>
    </row>
    <row r="67" spans="2:11" s="1" customFormat="1" ht="15" customHeight="1">
      <c r="B67" s="283"/>
      <c r="C67" s="288"/>
      <c r="D67" s="422" t="s">
        <v>3153</v>
      </c>
      <c r="E67" s="422"/>
      <c r="F67" s="422"/>
      <c r="G67" s="422"/>
      <c r="H67" s="422"/>
      <c r="I67" s="422"/>
      <c r="J67" s="422"/>
      <c r="K67" s="284"/>
    </row>
    <row r="68" spans="2:11" s="1" customFormat="1" ht="15" customHeight="1">
      <c r="B68" s="283"/>
      <c r="C68" s="288"/>
      <c r="D68" s="422" t="s">
        <v>3154</v>
      </c>
      <c r="E68" s="422"/>
      <c r="F68" s="422"/>
      <c r="G68" s="422"/>
      <c r="H68" s="422"/>
      <c r="I68" s="422"/>
      <c r="J68" s="422"/>
      <c r="K68" s="284"/>
    </row>
    <row r="69" spans="2:11" s="1" customFormat="1" ht="15" customHeight="1">
      <c r="B69" s="283"/>
      <c r="C69" s="288"/>
      <c r="D69" s="422" t="s">
        <v>3155</v>
      </c>
      <c r="E69" s="422"/>
      <c r="F69" s="422"/>
      <c r="G69" s="422"/>
      <c r="H69" s="422"/>
      <c r="I69" s="422"/>
      <c r="J69" s="422"/>
      <c r="K69" s="284"/>
    </row>
    <row r="70" spans="2:11" s="1" customFormat="1" ht="15" customHeight="1">
      <c r="B70" s="283"/>
      <c r="C70" s="288"/>
      <c r="D70" s="422" t="s">
        <v>3156</v>
      </c>
      <c r="E70" s="422"/>
      <c r="F70" s="422"/>
      <c r="G70" s="422"/>
      <c r="H70" s="422"/>
      <c r="I70" s="422"/>
      <c r="J70" s="422"/>
      <c r="K70" s="284"/>
    </row>
    <row r="71" spans="2:11" s="1" customFormat="1" ht="12.75" customHeight="1">
      <c r="B71" s="292"/>
      <c r="C71" s="293"/>
      <c r="D71" s="293"/>
      <c r="E71" s="293"/>
      <c r="F71" s="293"/>
      <c r="G71" s="293"/>
      <c r="H71" s="293"/>
      <c r="I71" s="293"/>
      <c r="J71" s="293"/>
      <c r="K71" s="294"/>
    </row>
    <row r="72" spans="2:11" s="1" customFormat="1" ht="18.75" customHeight="1">
      <c r="B72" s="295"/>
      <c r="C72" s="295"/>
      <c r="D72" s="295"/>
      <c r="E72" s="295"/>
      <c r="F72" s="295"/>
      <c r="G72" s="295"/>
      <c r="H72" s="295"/>
      <c r="I72" s="295"/>
      <c r="J72" s="295"/>
      <c r="K72" s="296"/>
    </row>
    <row r="73" spans="2:11" s="1" customFormat="1" ht="18.75" customHeight="1">
      <c r="B73" s="296"/>
      <c r="C73" s="296"/>
      <c r="D73" s="296"/>
      <c r="E73" s="296"/>
      <c r="F73" s="296"/>
      <c r="G73" s="296"/>
      <c r="H73" s="296"/>
      <c r="I73" s="296"/>
      <c r="J73" s="296"/>
      <c r="K73" s="296"/>
    </row>
    <row r="74" spans="2:11" s="1" customFormat="1" ht="7.5" customHeight="1">
      <c r="B74" s="297"/>
      <c r="C74" s="298"/>
      <c r="D74" s="298"/>
      <c r="E74" s="298"/>
      <c r="F74" s="298"/>
      <c r="G74" s="298"/>
      <c r="H74" s="298"/>
      <c r="I74" s="298"/>
      <c r="J74" s="298"/>
      <c r="K74" s="299"/>
    </row>
    <row r="75" spans="2:11" s="1" customFormat="1" ht="45" customHeight="1">
      <c r="B75" s="300"/>
      <c r="C75" s="425" t="s">
        <v>3157</v>
      </c>
      <c r="D75" s="425"/>
      <c r="E75" s="425"/>
      <c r="F75" s="425"/>
      <c r="G75" s="425"/>
      <c r="H75" s="425"/>
      <c r="I75" s="425"/>
      <c r="J75" s="425"/>
      <c r="K75" s="301"/>
    </row>
    <row r="76" spans="2:11" s="1" customFormat="1" ht="17.25" customHeight="1">
      <c r="B76" s="300"/>
      <c r="C76" s="302" t="s">
        <v>3158</v>
      </c>
      <c r="D76" s="302"/>
      <c r="E76" s="302"/>
      <c r="F76" s="302" t="s">
        <v>3159</v>
      </c>
      <c r="G76" s="303"/>
      <c r="H76" s="302" t="s">
        <v>56</v>
      </c>
      <c r="I76" s="302" t="s">
        <v>59</v>
      </c>
      <c r="J76" s="302" t="s">
        <v>3160</v>
      </c>
      <c r="K76" s="301"/>
    </row>
    <row r="77" spans="2:11" s="1" customFormat="1" ht="17.25" customHeight="1">
      <c r="B77" s="300"/>
      <c r="C77" s="304" t="s">
        <v>3161</v>
      </c>
      <c r="D77" s="304"/>
      <c r="E77" s="304"/>
      <c r="F77" s="305" t="s">
        <v>3162</v>
      </c>
      <c r="G77" s="306"/>
      <c r="H77" s="304"/>
      <c r="I77" s="304"/>
      <c r="J77" s="304" t="s">
        <v>3163</v>
      </c>
      <c r="K77" s="301"/>
    </row>
    <row r="78" spans="2:11" s="1" customFormat="1" ht="5.25" customHeight="1">
      <c r="B78" s="300"/>
      <c r="C78" s="307"/>
      <c r="D78" s="307"/>
      <c r="E78" s="307"/>
      <c r="F78" s="307"/>
      <c r="G78" s="308"/>
      <c r="H78" s="307"/>
      <c r="I78" s="307"/>
      <c r="J78" s="307"/>
      <c r="K78" s="301"/>
    </row>
    <row r="79" spans="2:11" s="1" customFormat="1" ht="15" customHeight="1">
      <c r="B79" s="300"/>
      <c r="C79" s="289" t="s">
        <v>55</v>
      </c>
      <c r="D79" s="307"/>
      <c r="E79" s="307"/>
      <c r="F79" s="309" t="s">
        <v>3164</v>
      </c>
      <c r="G79" s="308"/>
      <c r="H79" s="289" t="s">
        <v>3165</v>
      </c>
      <c r="I79" s="289" t="s">
        <v>3166</v>
      </c>
      <c r="J79" s="289">
        <v>20</v>
      </c>
      <c r="K79" s="301"/>
    </row>
    <row r="80" spans="2:11" s="1" customFormat="1" ht="15" customHeight="1">
      <c r="B80" s="300"/>
      <c r="C80" s="289" t="s">
        <v>3167</v>
      </c>
      <c r="D80" s="289"/>
      <c r="E80" s="289"/>
      <c r="F80" s="309" t="s">
        <v>3164</v>
      </c>
      <c r="G80" s="308"/>
      <c r="H80" s="289" t="s">
        <v>3168</v>
      </c>
      <c r="I80" s="289" t="s">
        <v>3166</v>
      </c>
      <c r="J80" s="289">
        <v>120</v>
      </c>
      <c r="K80" s="301"/>
    </row>
    <row r="81" spans="2:11" s="1" customFormat="1" ht="15" customHeight="1">
      <c r="B81" s="310"/>
      <c r="C81" s="289" t="s">
        <v>3169</v>
      </c>
      <c r="D81" s="289"/>
      <c r="E81" s="289"/>
      <c r="F81" s="309" t="s">
        <v>3170</v>
      </c>
      <c r="G81" s="308"/>
      <c r="H81" s="289" t="s">
        <v>3171</v>
      </c>
      <c r="I81" s="289" t="s">
        <v>3166</v>
      </c>
      <c r="J81" s="289">
        <v>50</v>
      </c>
      <c r="K81" s="301"/>
    </row>
    <row r="82" spans="2:11" s="1" customFormat="1" ht="15" customHeight="1">
      <c r="B82" s="310"/>
      <c r="C82" s="289" t="s">
        <v>3172</v>
      </c>
      <c r="D82" s="289"/>
      <c r="E82" s="289"/>
      <c r="F82" s="309" t="s">
        <v>3164</v>
      </c>
      <c r="G82" s="308"/>
      <c r="H82" s="289" t="s">
        <v>3173</v>
      </c>
      <c r="I82" s="289" t="s">
        <v>3174</v>
      </c>
      <c r="J82" s="289"/>
      <c r="K82" s="301"/>
    </row>
    <row r="83" spans="2:11" s="1" customFormat="1" ht="15" customHeight="1">
      <c r="B83" s="310"/>
      <c r="C83" s="311" t="s">
        <v>3175</v>
      </c>
      <c r="D83" s="311"/>
      <c r="E83" s="311"/>
      <c r="F83" s="312" t="s">
        <v>3170</v>
      </c>
      <c r="G83" s="311"/>
      <c r="H83" s="311" t="s">
        <v>3176</v>
      </c>
      <c r="I83" s="311" t="s">
        <v>3166</v>
      </c>
      <c r="J83" s="311">
        <v>15</v>
      </c>
      <c r="K83" s="301"/>
    </row>
    <row r="84" spans="2:11" s="1" customFormat="1" ht="15" customHeight="1">
      <c r="B84" s="310"/>
      <c r="C84" s="311" t="s">
        <v>3177</v>
      </c>
      <c r="D84" s="311"/>
      <c r="E84" s="311"/>
      <c r="F84" s="312" t="s">
        <v>3170</v>
      </c>
      <c r="G84" s="311"/>
      <c r="H84" s="311" t="s">
        <v>3178</v>
      </c>
      <c r="I84" s="311" t="s">
        <v>3166</v>
      </c>
      <c r="J84" s="311">
        <v>15</v>
      </c>
      <c r="K84" s="301"/>
    </row>
    <row r="85" spans="2:11" s="1" customFormat="1" ht="15" customHeight="1">
      <c r="B85" s="310"/>
      <c r="C85" s="311" t="s">
        <v>3179</v>
      </c>
      <c r="D85" s="311"/>
      <c r="E85" s="311"/>
      <c r="F85" s="312" t="s">
        <v>3170</v>
      </c>
      <c r="G85" s="311"/>
      <c r="H85" s="311" t="s">
        <v>3180</v>
      </c>
      <c r="I85" s="311" t="s">
        <v>3166</v>
      </c>
      <c r="J85" s="311">
        <v>20</v>
      </c>
      <c r="K85" s="301"/>
    </row>
    <row r="86" spans="2:11" s="1" customFormat="1" ht="15" customHeight="1">
      <c r="B86" s="310"/>
      <c r="C86" s="311" t="s">
        <v>3181</v>
      </c>
      <c r="D86" s="311"/>
      <c r="E86" s="311"/>
      <c r="F86" s="312" t="s">
        <v>3170</v>
      </c>
      <c r="G86" s="311"/>
      <c r="H86" s="311" t="s">
        <v>3182</v>
      </c>
      <c r="I86" s="311" t="s">
        <v>3166</v>
      </c>
      <c r="J86" s="311">
        <v>20</v>
      </c>
      <c r="K86" s="301"/>
    </row>
    <row r="87" spans="2:11" s="1" customFormat="1" ht="15" customHeight="1">
      <c r="B87" s="310"/>
      <c r="C87" s="289" t="s">
        <v>3183</v>
      </c>
      <c r="D87" s="289"/>
      <c r="E87" s="289"/>
      <c r="F87" s="309" t="s">
        <v>3170</v>
      </c>
      <c r="G87" s="308"/>
      <c r="H87" s="289" t="s">
        <v>3184</v>
      </c>
      <c r="I87" s="289" t="s">
        <v>3166</v>
      </c>
      <c r="J87" s="289">
        <v>50</v>
      </c>
      <c r="K87" s="301"/>
    </row>
    <row r="88" spans="2:11" s="1" customFormat="1" ht="15" customHeight="1">
      <c r="B88" s="310"/>
      <c r="C88" s="289" t="s">
        <v>3185</v>
      </c>
      <c r="D88" s="289"/>
      <c r="E88" s="289"/>
      <c r="F88" s="309" t="s">
        <v>3170</v>
      </c>
      <c r="G88" s="308"/>
      <c r="H88" s="289" t="s">
        <v>3186</v>
      </c>
      <c r="I88" s="289" t="s">
        <v>3166</v>
      </c>
      <c r="J88" s="289">
        <v>20</v>
      </c>
      <c r="K88" s="301"/>
    </row>
    <row r="89" spans="2:11" s="1" customFormat="1" ht="15" customHeight="1">
      <c r="B89" s="310"/>
      <c r="C89" s="289" t="s">
        <v>3187</v>
      </c>
      <c r="D89" s="289"/>
      <c r="E89" s="289"/>
      <c r="F89" s="309" t="s">
        <v>3170</v>
      </c>
      <c r="G89" s="308"/>
      <c r="H89" s="289" t="s">
        <v>3188</v>
      </c>
      <c r="I89" s="289" t="s">
        <v>3166</v>
      </c>
      <c r="J89" s="289">
        <v>20</v>
      </c>
      <c r="K89" s="301"/>
    </row>
    <row r="90" spans="2:11" s="1" customFormat="1" ht="15" customHeight="1">
      <c r="B90" s="310"/>
      <c r="C90" s="289" t="s">
        <v>3189</v>
      </c>
      <c r="D90" s="289"/>
      <c r="E90" s="289"/>
      <c r="F90" s="309" t="s">
        <v>3170</v>
      </c>
      <c r="G90" s="308"/>
      <c r="H90" s="289" t="s">
        <v>3190</v>
      </c>
      <c r="I90" s="289" t="s">
        <v>3166</v>
      </c>
      <c r="J90" s="289">
        <v>50</v>
      </c>
      <c r="K90" s="301"/>
    </row>
    <row r="91" spans="2:11" s="1" customFormat="1" ht="15" customHeight="1">
      <c r="B91" s="310"/>
      <c r="C91" s="289" t="s">
        <v>3191</v>
      </c>
      <c r="D91" s="289"/>
      <c r="E91" s="289"/>
      <c r="F91" s="309" t="s">
        <v>3170</v>
      </c>
      <c r="G91" s="308"/>
      <c r="H91" s="289" t="s">
        <v>3191</v>
      </c>
      <c r="I91" s="289" t="s">
        <v>3166</v>
      </c>
      <c r="J91" s="289">
        <v>50</v>
      </c>
      <c r="K91" s="301"/>
    </row>
    <row r="92" spans="2:11" s="1" customFormat="1" ht="15" customHeight="1">
      <c r="B92" s="310"/>
      <c r="C92" s="289" t="s">
        <v>3192</v>
      </c>
      <c r="D92" s="289"/>
      <c r="E92" s="289"/>
      <c r="F92" s="309" t="s">
        <v>3170</v>
      </c>
      <c r="G92" s="308"/>
      <c r="H92" s="289" t="s">
        <v>3193</v>
      </c>
      <c r="I92" s="289" t="s">
        <v>3166</v>
      </c>
      <c r="J92" s="289">
        <v>255</v>
      </c>
      <c r="K92" s="301"/>
    </row>
    <row r="93" spans="2:11" s="1" customFormat="1" ht="15" customHeight="1">
      <c r="B93" s="310"/>
      <c r="C93" s="289" t="s">
        <v>3194</v>
      </c>
      <c r="D93" s="289"/>
      <c r="E93" s="289"/>
      <c r="F93" s="309" t="s">
        <v>3164</v>
      </c>
      <c r="G93" s="308"/>
      <c r="H93" s="289" t="s">
        <v>3195</v>
      </c>
      <c r="I93" s="289" t="s">
        <v>3196</v>
      </c>
      <c r="J93" s="289"/>
      <c r="K93" s="301"/>
    </row>
    <row r="94" spans="2:11" s="1" customFormat="1" ht="15" customHeight="1">
      <c r="B94" s="310"/>
      <c r="C94" s="289" t="s">
        <v>3197</v>
      </c>
      <c r="D94" s="289"/>
      <c r="E94" s="289"/>
      <c r="F94" s="309" t="s">
        <v>3164</v>
      </c>
      <c r="G94" s="308"/>
      <c r="H94" s="289" t="s">
        <v>3198</v>
      </c>
      <c r="I94" s="289" t="s">
        <v>3199</v>
      </c>
      <c r="J94" s="289"/>
      <c r="K94" s="301"/>
    </row>
    <row r="95" spans="2:11" s="1" customFormat="1" ht="15" customHeight="1">
      <c r="B95" s="310"/>
      <c r="C95" s="289" t="s">
        <v>3200</v>
      </c>
      <c r="D95" s="289"/>
      <c r="E95" s="289"/>
      <c r="F95" s="309" t="s">
        <v>3164</v>
      </c>
      <c r="G95" s="308"/>
      <c r="H95" s="289" t="s">
        <v>3200</v>
      </c>
      <c r="I95" s="289" t="s">
        <v>3199</v>
      </c>
      <c r="J95" s="289"/>
      <c r="K95" s="301"/>
    </row>
    <row r="96" spans="2:11" s="1" customFormat="1" ht="15" customHeight="1">
      <c r="B96" s="310"/>
      <c r="C96" s="289" t="s">
        <v>40</v>
      </c>
      <c r="D96" s="289"/>
      <c r="E96" s="289"/>
      <c r="F96" s="309" t="s">
        <v>3164</v>
      </c>
      <c r="G96" s="308"/>
      <c r="H96" s="289" t="s">
        <v>3201</v>
      </c>
      <c r="I96" s="289" t="s">
        <v>3199</v>
      </c>
      <c r="J96" s="289"/>
      <c r="K96" s="301"/>
    </row>
    <row r="97" spans="2:11" s="1" customFormat="1" ht="15" customHeight="1">
      <c r="B97" s="310"/>
      <c r="C97" s="289" t="s">
        <v>50</v>
      </c>
      <c r="D97" s="289"/>
      <c r="E97" s="289"/>
      <c r="F97" s="309" t="s">
        <v>3164</v>
      </c>
      <c r="G97" s="308"/>
      <c r="H97" s="289" t="s">
        <v>3202</v>
      </c>
      <c r="I97" s="289" t="s">
        <v>3199</v>
      </c>
      <c r="J97" s="289"/>
      <c r="K97" s="301"/>
    </row>
    <row r="98" spans="2:11" s="1" customFormat="1" ht="15" customHeight="1">
      <c r="B98" s="313"/>
      <c r="C98" s="314"/>
      <c r="D98" s="314"/>
      <c r="E98" s="314"/>
      <c r="F98" s="314"/>
      <c r="G98" s="314"/>
      <c r="H98" s="314"/>
      <c r="I98" s="314"/>
      <c r="J98" s="314"/>
      <c r="K98" s="315"/>
    </row>
    <row r="99" spans="2:11" s="1" customFormat="1" ht="18.75" customHeight="1">
      <c r="B99" s="316"/>
      <c r="C99" s="317"/>
      <c r="D99" s="317"/>
      <c r="E99" s="317"/>
      <c r="F99" s="317"/>
      <c r="G99" s="317"/>
      <c r="H99" s="317"/>
      <c r="I99" s="317"/>
      <c r="J99" s="317"/>
      <c r="K99" s="316"/>
    </row>
    <row r="100" spans="2:11" s="1" customFormat="1" ht="18.75" customHeight="1">
      <c r="B100" s="296"/>
      <c r="C100" s="296"/>
      <c r="D100" s="296"/>
      <c r="E100" s="296"/>
      <c r="F100" s="296"/>
      <c r="G100" s="296"/>
      <c r="H100" s="296"/>
      <c r="I100" s="296"/>
      <c r="J100" s="296"/>
      <c r="K100" s="296"/>
    </row>
    <row r="101" spans="2:11" s="1" customFormat="1" ht="7.5" customHeight="1">
      <c r="B101" s="297"/>
      <c r="C101" s="298"/>
      <c r="D101" s="298"/>
      <c r="E101" s="298"/>
      <c r="F101" s="298"/>
      <c r="G101" s="298"/>
      <c r="H101" s="298"/>
      <c r="I101" s="298"/>
      <c r="J101" s="298"/>
      <c r="K101" s="299"/>
    </row>
    <row r="102" spans="2:11" s="1" customFormat="1" ht="45" customHeight="1">
      <c r="B102" s="300"/>
      <c r="C102" s="425" t="s">
        <v>3203</v>
      </c>
      <c r="D102" s="425"/>
      <c r="E102" s="425"/>
      <c r="F102" s="425"/>
      <c r="G102" s="425"/>
      <c r="H102" s="425"/>
      <c r="I102" s="425"/>
      <c r="J102" s="425"/>
      <c r="K102" s="301"/>
    </row>
    <row r="103" spans="2:11" s="1" customFormat="1" ht="17.25" customHeight="1">
      <c r="B103" s="300"/>
      <c r="C103" s="302" t="s">
        <v>3158</v>
      </c>
      <c r="D103" s="302"/>
      <c r="E103" s="302"/>
      <c r="F103" s="302" t="s">
        <v>3159</v>
      </c>
      <c r="G103" s="303"/>
      <c r="H103" s="302" t="s">
        <v>56</v>
      </c>
      <c r="I103" s="302" t="s">
        <v>59</v>
      </c>
      <c r="J103" s="302" t="s">
        <v>3160</v>
      </c>
      <c r="K103" s="301"/>
    </row>
    <row r="104" spans="2:11" s="1" customFormat="1" ht="17.25" customHeight="1">
      <c r="B104" s="300"/>
      <c r="C104" s="304" t="s">
        <v>3161</v>
      </c>
      <c r="D104" s="304"/>
      <c r="E104" s="304"/>
      <c r="F104" s="305" t="s">
        <v>3162</v>
      </c>
      <c r="G104" s="306"/>
      <c r="H104" s="304"/>
      <c r="I104" s="304"/>
      <c r="J104" s="304" t="s">
        <v>3163</v>
      </c>
      <c r="K104" s="301"/>
    </row>
    <row r="105" spans="2:11" s="1" customFormat="1" ht="5.25" customHeight="1">
      <c r="B105" s="300"/>
      <c r="C105" s="302"/>
      <c r="D105" s="302"/>
      <c r="E105" s="302"/>
      <c r="F105" s="302"/>
      <c r="G105" s="318"/>
      <c r="H105" s="302"/>
      <c r="I105" s="302"/>
      <c r="J105" s="302"/>
      <c r="K105" s="301"/>
    </row>
    <row r="106" spans="2:11" s="1" customFormat="1" ht="15" customHeight="1">
      <c r="B106" s="300"/>
      <c r="C106" s="289" t="s">
        <v>55</v>
      </c>
      <c r="D106" s="307"/>
      <c r="E106" s="307"/>
      <c r="F106" s="309" t="s">
        <v>3164</v>
      </c>
      <c r="G106" s="318"/>
      <c r="H106" s="289" t="s">
        <v>3204</v>
      </c>
      <c r="I106" s="289" t="s">
        <v>3166</v>
      </c>
      <c r="J106" s="289">
        <v>20</v>
      </c>
      <c r="K106" s="301"/>
    </row>
    <row r="107" spans="2:11" s="1" customFormat="1" ht="15" customHeight="1">
      <c r="B107" s="300"/>
      <c r="C107" s="289" t="s">
        <v>3167</v>
      </c>
      <c r="D107" s="289"/>
      <c r="E107" s="289"/>
      <c r="F107" s="309" t="s">
        <v>3164</v>
      </c>
      <c r="G107" s="289"/>
      <c r="H107" s="289" t="s">
        <v>3204</v>
      </c>
      <c r="I107" s="289" t="s">
        <v>3166</v>
      </c>
      <c r="J107" s="289">
        <v>120</v>
      </c>
      <c r="K107" s="301"/>
    </row>
    <row r="108" spans="2:11" s="1" customFormat="1" ht="15" customHeight="1">
      <c r="B108" s="310"/>
      <c r="C108" s="289" t="s">
        <v>3169</v>
      </c>
      <c r="D108" s="289"/>
      <c r="E108" s="289"/>
      <c r="F108" s="309" t="s">
        <v>3170</v>
      </c>
      <c r="G108" s="289"/>
      <c r="H108" s="289" t="s">
        <v>3204</v>
      </c>
      <c r="I108" s="289" t="s">
        <v>3166</v>
      </c>
      <c r="J108" s="289">
        <v>50</v>
      </c>
      <c r="K108" s="301"/>
    </row>
    <row r="109" spans="2:11" s="1" customFormat="1" ht="15" customHeight="1">
      <c r="B109" s="310"/>
      <c r="C109" s="289" t="s">
        <v>3172</v>
      </c>
      <c r="D109" s="289"/>
      <c r="E109" s="289"/>
      <c r="F109" s="309" t="s">
        <v>3164</v>
      </c>
      <c r="G109" s="289"/>
      <c r="H109" s="289" t="s">
        <v>3204</v>
      </c>
      <c r="I109" s="289" t="s">
        <v>3174</v>
      </c>
      <c r="J109" s="289"/>
      <c r="K109" s="301"/>
    </row>
    <row r="110" spans="2:11" s="1" customFormat="1" ht="15" customHeight="1">
      <c r="B110" s="310"/>
      <c r="C110" s="289" t="s">
        <v>3183</v>
      </c>
      <c r="D110" s="289"/>
      <c r="E110" s="289"/>
      <c r="F110" s="309" t="s">
        <v>3170</v>
      </c>
      <c r="G110" s="289"/>
      <c r="H110" s="289" t="s">
        <v>3204</v>
      </c>
      <c r="I110" s="289" t="s">
        <v>3166</v>
      </c>
      <c r="J110" s="289">
        <v>50</v>
      </c>
      <c r="K110" s="301"/>
    </row>
    <row r="111" spans="2:11" s="1" customFormat="1" ht="15" customHeight="1">
      <c r="B111" s="310"/>
      <c r="C111" s="289" t="s">
        <v>3191</v>
      </c>
      <c r="D111" s="289"/>
      <c r="E111" s="289"/>
      <c r="F111" s="309" t="s">
        <v>3170</v>
      </c>
      <c r="G111" s="289"/>
      <c r="H111" s="289" t="s">
        <v>3204</v>
      </c>
      <c r="I111" s="289" t="s">
        <v>3166</v>
      </c>
      <c r="J111" s="289">
        <v>50</v>
      </c>
      <c r="K111" s="301"/>
    </row>
    <row r="112" spans="2:11" s="1" customFormat="1" ht="15" customHeight="1">
      <c r="B112" s="310"/>
      <c r="C112" s="289" t="s">
        <v>3189</v>
      </c>
      <c r="D112" s="289"/>
      <c r="E112" s="289"/>
      <c r="F112" s="309" t="s">
        <v>3170</v>
      </c>
      <c r="G112" s="289"/>
      <c r="H112" s="289" t="s">
        <v>3204</v>
      </c>
      <c r="I112" s="289" t="s">
        <v>3166</v>
      </c>
      <c r="J112" s="289">
        <v>50</v>
      </c>
      <c r="K112" s="301"/>
    </row>
    <row r="113" spans="2:11" s="1" customFormat="1" ht="15" customHeight="1">
      <c r="B113" s="310"/>
      <c r="C113" s="289" t="s">
        <v>55</v>
      </c>
      <c r="D113" s="289"/>
      <c r="E113" s="289"/>
      <c r="F113" s="309" t="s">
        <v>3164</v>
      </c>
      <c r="G113" s="289"/>
      <c r="H113" s="289" t="s">
        <v>3205</v>
      </c>
      <c r="I113" s="289" t="s">
        <v>3166</v>
      </c>
      <c r="J113" s="289">
        <v>20</v>
      </c>
      <c r="K113" s="301"/>
    </row>
    <row r="114" spans="2:11" s="1" customFormat="1" ht="15" customHeight="1">
      <c r="B114" s="310"/>
      <c r="C114" s="289" t="s">
        <v>3206</v>
      </c>
      <c r="D114" s="289"/>
      <c r="E114" s="289"/>
      <c r="F114" s="309" t="s">
        <v>3164</v>
      </c>
      <c r="G114" s="289"/>
      <c r="H114" s="289" t="s">
        <v>3207</v>
      </c>
      <c r="I114" s="289" t="s">
        <v>3166</v>
      </c>
      <c r="J114" s="289">
        <v>120</v>
      </c>
      <c r="K114" s="301"/>
    </row>
    <row r="115" spans="2:11" s="1" customFormat="1" ht="15" customHeight="1">
      <c r="B115" s="310"/>
      <c r="C115" s="289" t="s">
        <v>40</v>
      </c>
      <c r="D115" s="289"/>
      <c r="E115" s="289"/>
      <c r="F115" s="309" t="s">
        <v>3164</v>
      </c>
      <c r="G115" s="289"/>
      <c r="H115" s="289" t="s">
        <v>3208</v>
      </c>
      <c r="I115" s="289" t="s">
        <v>3199</v>
      </c>
      <c r="J115" s="289"/>
      <c r="K115" s="301"/>
    </row>
    <row r="116" spans="2:11" s="1" customFormat="1" ht="15" customHeight="1">
      <c r="B116" s="310"/>
      <c r="C116" s="289" t="s">
        <v>50</v>
      </c>
      <c r="D116" s="289"/>
      <c r="E116" s="289"/>
      <c r="F116" s="309" t="s">
        <v>3164</v>
      </c>
      <c r="G116" s="289"/>
      <c r="H116" s="289" t="s">
        <v>3209</v>
      </c>
      <c r="I116" s="289" t="s">
        <v>3199</v>
      </c>
      <c r="J116" s="289"/>
      <c r="K116" s="301"/>
    </row>
    <row r="117" spans="2:11" s="1" customFormat="1" ht="15" customHeight="1">
      <c r="B117" s="310"/>
      <c r="C117" s="289" t="s">
        <v>59</v>
      </c>
      <c r="D117" s="289"/>
      <c r="E117" s="289"/>
      <c r="F117" s="309" t="s">
        <v>3164</v>
      </c>
      <c r="G117" s="289"/>
      <c r="H117" s="289" t="s">
        <v>3210</v>
      </c>
      <c r="I117" s="289" t="s">
        <v>3211</v>
      </c>
      <c r="J117" s="289"/>
      <c r="K117" s="301"/>
    </row>
    <row r="118" spans="2:11" s="1" customFormat="1" ht="15" customHeight="1">
      <c r="B118" s="313"/>
      <c r="C118" s="319"/>
      <c r="D118" s="319"/>
      <c r="E118" s="319"/>
      <c r="F118" s="319"/>
      <c r="G118" s="319"/>
      <c r="H118" s="319"/>
      <c r="I118" s="319"/>
      <c r="J118" s="319"/>
      <c r="K118" s="315"/>
    </row>
    <row r="119" spans="2:11" s="1" customFormat="1" ht="18.75" customHeight="1">
      <c r="B119" s="320"/>
      <c r="C119" s="286"/>
      <c r="D119" s="286"/>
      <c r="E119" s="286"/>
      <c r="F119" s="321"/>
      <c r="G119" s="286"/>
      <c r="H119" s="286"/>
      <c r="I119" s="286"/>
      <c r="J119" s="286"/>
      <c r="K119" s="320"/>
    </row>
    <row r="120" spans="2:11" s="1" customFormat="1" ht="18.75" customHeight="1">
      <c r="B120" s="296"/>
      <c r="C120" s="296"/>
      <c r="D120" s="296"/>
      <c r="E120" s="296"/>
      <c r="F120" s="296"/>
      <c r="G120" s="296"/>
      <c r="H120" s="296"/>
      <c r="I120" s="296"/>
      <c r="J120" s="296"/>
      <c r="K120" s="296"/>
    </row>
    <row r="121" spans="2:11" s="1" customFormat="1" ht="7.5" customHeight="1">
      <c r="B121" s="322"/>
      <c r="C121" s="323"/>
      <c r="D121" s="323"/>
      <c r="E121" s="323"/>
      <c r="F121" s="323"/>
      <c r="G121" s="323"/>
      <c r="H121" s="323"/>
      <c r="I121" s="323"/>
      <c r="J121" s="323"/>
      <c r="K121" s="324"/>
    </row>
    <row r="122" spans="2:11" s="1" customFormat="1" ht="45" customHeight="1">
      <c r="B122" s="325"/>
      <c r="C122" s="421" t="s">
        <v>3212</v>
      </c>
      <c r="D122" s="421"/>
      <c r="E122" s="421"/>
      <c r="F122" s="421"/>
      <c r="G122" s="421"/>
      <c r="H122" s="421"/>
      <c r="I122" s="421"/>
      <c r="J122" s="421"/>
      <c r="K122" s="326"/>
    </row>
    <row r="123" spans="2:11" s="1" customFormat="1" ht="17.25" customHeight="1">
      <c r="B123" s="327"/>
      <c r="C123" s="302" t="s">
        <v>3158</v>
      </c>
      <c r="D123" s="302"/>
      <c r="E123" s="302"/>
      <c r="F123" s="302" t="s">
        <v>3159</v>
      </c>
      <c r="G123" s="303"/>
      <c r="H123" s="302" t="s">
        <v>56</v>
      </c>
      <c r="I123" s="302" t="s">
        <v>59</v>
      </c>
      <c r="J123" s="302" t="s">
        <v>3160</v>
      </c>
      <c r="K123" s="328"/>
    </row>
    <row r="124" spans="2:11" s="1" customFormat="1" ht="17.25" customHeight="1">
      <c r="B124" s="327"/>
      <c r="C124" s="304" t="s">
        <v>3161</v>
      </c>
      <c r="D124" s="304"/>
      <c r="E124" s="304"/>
      <c r="F124" s="305" t="s">
        <v>3162</v>
      </c>
      <c r="G124" s="306"/>
      <c r="H124" s="304"/>
      <c r="I124" s="304"/>
      <c r="J124" s="304" t="s">
        <v>3163</v>
      </c>
      <c r="K124" s="328"/>
    </row>
    <row r="125" spans="2:11" s="1" customFormat="1" ht="5.25" customHeight="1">
      <c r="B125" s="329"/>
      <c r="C125" s="307"/>
      <c r="D125" s="307"/>
      <c r="E125" s="307"/>
      <c r="F125" s="307"/>
      <c r="G125" s="289"/>
      <c r="H125" s="307"/>
      <c r="I125" s="307"/>
      <c r="J125" s="307"/>
      <c r="K125" s="330"/>
    </row>
    <row r="126" spans="2:11" s="1" customFormat="1" ht="15" customHeight="1">
      <c r="B126" s="329"/>
      <c r="C126" s="289" t="s">
        <v>3167</v>
      </c>
      <c r="D126" s="307"/>
      <c r="E126" s="307"/>
      <c r="F126" s="309" t="s">
        <v>3164</v>
      </c>
      <c r="G126" s="289"/>
      <c r="H126" s="289" t="s">
        <v>3204</v>
      </c>
      <c r="I126" s="289" t="s">
        <v>3166</v>
      </c>
      <c r="J126" s="289">
        <v>120</v>
      </c>
      <c r="K126" s="331"/>
    </row>
    <row r="127" spans="2:11" s="1" customFormat="1" ht="15" customHeight="1">
      <c r="B127" s="329"/>
      <c r="C127" s="289" t="s">
        <v>3213</v>
      </c>
      <c r="D127" s="289"/>
      <c r="E127" s="289"/>
      <c r="F127" s="309" t="s">
        <v>3164</v>
      </c>
      <c r="G127" s="289"/>
      <c r="H127" s="289" t="s">
        <v>3214</v>
      </c>
      <c r="I127" s="289" t="s">
        <v>3166</v>
      </c>
      <c r="J127" s="289" t="s">
        <v>3215</v>
      </c>
      <c r="K127" s="331"/>
    </row>
    <row r="128" spans="2:11" s="1" customFormat="1" ht="15" customHeight="1">
      <c r="B128" s="329"/>
      <c r="C128" s="289" t="s">
        <v>85</v>
      </c>
      <c r="D128" s="289"/>
      <c r="E128" s="289"/>
      <c r="F128" s="309" t="s">
        <v>3164</v>
      </c>
      <c r="G128" s="289"/>
      <c r="H128" s="289" t="s">
        <v>3216</v>
      </c>
      <c r="I128" s="289" t="s">
        <v>3166</v>
      </c>
      <c r="J128" s="289" t="s">
        <v>3215</v>
      </c>
      <c r="K128" s="331"/>
    </row>
    <row r="129" spans="2:11" s="1" customFormat="1" ht="15" customHeight="1">
      <c r="B129" s="329"/>
      <c r="C129" s="289" t="s">
        <v>3175</v>
      </c>
      <c r="D129" s="289"/>
      <c r="E129" s="289"/>
      <c r="F129" s="309" t="s">
        <v>3170</v>
      </c>
      <c r="G129" s="289"/>
      <c r="H129" s="289" t="s">
        <v>3176</v>
      </c>
      <c r="I129" s="289" t="s">
        <v>3166</v>
      </c>
      <c r="J129" s="289">
        <v>15</v>
      </c>
      <c r="K129" s="331"/>
    </row>
    <row r="130" spans="2:11" s="1" customFormat="1" ht="15" customHeight="1">
      <c r="B130" s="329"/>
      <c r="C130" s="311" t="s">
        <v>3177</v>
      </c>
      <c r="D130" s="311"/>
      <c r="E130" s="311"/>
      <c r="F130" s="312" t="s">
        <v>3170</v>
      </c>
      <c r="G130" s="311"/>
      <c r="H130" s="311" t="s">
        <v>3178</v>
      </c>
      <c r="I130" s="311" t="s">
        <v>3166</v>
      </c>
      <c r="J130" s="311">
        <v>15</v>
      </c>
      <c r="K130" s="331"/>
    </row>
    <row r="131" spans="2:11" s="1" customFormat="1" ht="15" customHeight="1">
      <c r="B131" s="329"/>
      <c r="C131" s="311" t="s">
        <v>3179</v>
      </c>
      <c r="D131" s="311"/>
      <c r="E131" s="311"/>
      <c r="F131" s="312" t="s">
        <v>3170</v>
      </c>
      <c r="G131" s="311"/>
      <c r="H131" s="311" t="s">
        <v>3180</v>
      </c>
      <c r="I131" s="311" t="s">
        <v>3166</v>
      </c>
      <c r="J131" s="311">
        <v>20</v>
      </c>
      <c r="K131" s="331"/>
    </row>
    <row r="132" spans="2:11" s="1" customFormat="1" ht="15" customHeight="1">
      <c r="B132" s="329"/>
      <c r="C132" s="311" t="s">
        <v>3181</v>
      </c>
      <c r="D132" s="311"/>
      <c r="E132" s="311"/>
      <c r="F132" s="312" t="s">
        <v>3170</v>
      </c>
      <c r="G132" s="311"/>
      <c r="H132" s="311" t="s">
        <v>3182</v>
      </c>
      <c r="I132" s="311" t="s">
        <v>3166</v>
      </c>
      <c r="J132" s="311">
        <v>20</v>
      </c>
      <c r="K132" s="331"/>
    </row>
    <row r="133" spans="2:11" s="1" customFormat="1" ht="15" customHeight="1">
      <c r="B133" s="329"/>
      <c r="C133" s="289" t="s">
        <v>3169</v>
      </c>
      <c r="D133" s="289"/>
      <c r="E133" s="289"/>
      <c r="F133" s="309" t="s">
        <v>3170</v>
      </c>
      <c r="G133" s="289"/>
      <c r="H133" s="289" t="s">
        <v>3204</v>
      </c>
      <c r="I133" s="289" t="s">
        <v>3166</v>
      </c>
      <c r="J133" s="289">
        <v>50</v>
      </c>
      <c r="K133" s="331"/>
    </row>
    <row r="134" spans="2:11" s="1" customFormat="1" ht="15" customHeight="1">
      <c r="B134" s="329"/>
      <c r="C134" s="289" t="s">
        <v>3183</v>
      </c>
      <c r="D134" s="289"/>
      <c r="E134" s="289"/>
      <c r="F134" s="309" t="s">
        <v>3170</v>
      </c>
      <c r="G134" s="289"/>
      <c r="H134" s="289" t="s">
        <v>3204</v>
      </c>
      <c r="I134" s="289" t="s">
        <v>3166</v>
      </c>
      <c r="J134" s="289">
        <v>50</v>
      </c>
      <c r="K134" s="331"/>
    </row>
    <row r="135" spans="2:11" s="1" customFormat="1" ht="15" customHeight="1">
      <c r="B135" s="329"/>
      <c r="C135" s="289" t="s">
        <v>3189</v>
      </c>
      <c r="D135" s="289"/>
      <c r="E135" s="289"/>
      <c r="F135" s="309" t="s">
        <v>3170</v>
      </c>
      <c r="G135" s="289"/>
      <c r="H135" s="289" t="s">
        <v>3204</v>
      </c>
      <c r="I135" s="289" t="s">
        <v>3166</v>
      </c>
      <c r="J135" s="289">
        <v>50</v>
      </c>
      <c r="K135" s="331"/>
    </row>
    <row r="136" spans="2:11" s="1" customFormat="1" ht="15" customHeight="1">
      <c r="B136" s="329"/>
      <c r="C136" s="289" t="s">
        <v>3191</v>
      </c>
      <c r="D136" s="289"/>
      <c r="E136" s="289"/>
      <c r="F136" s="309" t="s">
        <v>3170</v>
      </c>
      <c r="G136" s="289"/>
      <c r="H136" s="289" t="s">
        <v>3204</v>
      </c>
      <c r="I136" s="289" t="s">
        <v>3166</v>
      </c>
      <c r="J136" s="289">
        <v>50</v>
      </c>
      <c r="K136" s="331"/>
    </row>
    <row r="137" spans="2:11" s="1" customFormat="1" ht="15" customHeight="1">
      <c r="B137" s="329"/>
      <c r="C137" s="289" t="s">
        <v>3192</v>
      </c>
      <c r="D137" s="289"/>
      <c r="E137" s="289"/>
      <c r="F137" s="309" t="s">
        <v>3170</v>
      </c>
      <c r="G137" s="289"/>
      <c r="H137" s="289" t="s">
        <v>3217</v>
      </c>
      <c r="I137" s="289" t="s">
        <v>3166</v>
      </c>
      <c r="J137" s="289">
        <v>255</v>
      </c>
      <c r="K137" s="331"/>
    </row>
    <row r="138" spans="2:11" s="1" customFormat="1" ht="15" customHeight="1">
      <c r="B138" s="329"/>
      <c r="C138" s="289" t="s">
        <v>3194</v>
      </c>
      <c r="D138" s="289"/>
      <c r="E138" s="289"/>
      <c r="F138" s="309" t="s">
        <v>3164</v>
      </c>
      <c r="G138" s="289"/>
      <c r="H138" s="289" t="s">
        <v>3218</v>
      </c>
      <c r="I138" s="289" t="s">
        <v>3196</v>
      </c>
      <c r="J138" s="289"/>
      <c r="K138" s="331"/>
    </row>
    <row r="139" spans="2:11" s="1" customFormat="1" ht="15" customHeight="1">
      <c r="B139" s="329"/>
      <c r="C139" s="289" t="s">
        <v>3197</v>
      </c>
      <c r="D139" s="289"/>
      <c r="E139" s="289"/>
      <c r="F139" s="309" t="s">
        <v>3164</v>
      </c>
      <c r="G139" s="289"/>
      <c r="H139" s="289" t="s">
        <v>3219</v>
      </c>
      <c r="I139" s="289" t="s">
        <v>3199</v>
      </c>
      <c r="J139" s="289"/>
      <c r="K139" s="331"/>
    </row>
    <row r="140" spans="2:11" s="1" customFormat="1" ht="15" customHeight="1">
      <c r="B140" s="329"/>
      <c r="C140" s="289" t="s">
        <v>3200</v>
      </c>
      <c r="D140" s="289"/>
      <c r="E140" s="289"/>
      <c r="F140" s="309" t="s">
        <v>3164</v>
      </c>
      <c r="G140" s="289"/>
      <c r="H140" s="289" t="s">
        <v>3200</v>
      </c>
      <c r="I140" s="289" t="s">
        <v>3199</v>
      </c>
      <c r="J140" s="289"/>
      <c r="K140" s="331"/>
    </row>
    <row r="141" spans="2:11" s="1" customFormat="1" ht="15" customHeight="1">
      <c r="B141" s="329"/>
      <c r="C141" s="289" t="s">
        <v>40</v>
      </c>
      <c r="D141" s="289"/>
      <c r="E141" s="289"/>
      <c r="F141" s="309" t="s">
        <v>3164</v>
      </c>
      <c r="G141" s="289"/>
      <c r="H141" s="289" t="s">
        <v>3220</v>
      </c>
      <c r="I141" s="289" t="s">
        <v>3199</v>
      </c>
      <c r="J141" s="289"/>
      <c r="K141" s="331"/>
    </row>
    <row r="142" spans="2:11" s="1" customFormat="1" ht="15" customHeight="1">
      <c r="B142" s="329"/>
      <c r="C142" s="289" t="s">
        <v>3221</v>
      </c>
      <c r="D142" s="289"/>
      <c r="E142" s="289"/>
      <c r="F142" s="309" t="s">
        <v>3164</v>
      </c>
      <c r="G142" s="289"/>
      <c r="H142" s="289" t="s">
        <v>3222</v>
      </c>
      <c r="I142" s="289" t="s">
        <v>3199</v>
      </c>
      <c r="J142" s="289"/>
      <c r="K142" s="331"/>
    </row>
    <row r="143" spans="2:11" s="1" customFormat="1" ht="15" customHeight="1">
      <c r="B143" s="332"/>
      <c r="C143" s="333"/>
      <c r="D143" s="333"/>
      <c r="E143" s="333"/>
      <c r="F143" s="333"/>
      <c r="G143" s="333"/>
      <c r="H143" s="333"/>
      <c r="I143" s="333"/>
      <c r="J143" s="333"/>
      <c r="K143" s="334"/>
    </row>
    <row r="144" spans="2:11" s="1" customFormat="1" ht="18.75" customHeight="1">
      <c r="B144" s="286"/>
      <c r="C144" s="286"/>
      <c r="D144" s="286"/>
      <c r="E144" s="286"/>
      <c r="F144" s="321"/>
      <c r="G144" s="286"/>
      <c r="H144" s="286"/>
      <c r="I144" s="286"/>
      <c r="J144" s="286"/>
      <c r="K144" s="286"/>
    </row>
    <row r="145" spans="2:11" s="1" customFormat="1" ht="18.75" customHeight="1">
      <c r="B145" s="296"/>
      <c r="C145" s="296"/>
      <c r="D145" s="296"/>
      <c r="E145" s="296"/>
      <c r="F145" s="296"/>
      <c r="G145" s="296"/>
      <c r="H145" s="296"/>
      <c r="I145" s="296"/>
      <c r="J145" s="296"/>
      <c r="K145" s="296"/>
    </row>
    <row r="146" spans="2:11" s="1" customFormat="1" ht="7.5" customHeight="1">
      <c r="B146" s="297"/>
      <c r="C146" s="298"/>
      <c r="D146" s="298"/>
      <c r="E146" s="298"/>
      <c r="F146" s="298"/>
      <c r="G146" s="298"/>
      <c r="H146" s="298"/>
      <c r="I146" s="298"/>
      <c r="J146" s="298"/>
      <c r="K146" s="299"/>
    </row>
    <row r="147" spans="2:11" s="1" customFormat="1" ht="45" customHeight="1">
      <c r="B147" s="300"/>
      <c r="C147" s="425" t="s">
        <v>3223</v>
      </c>
      <c r="D147" s="425"/>
      <c r="E147" s="425"/>
      <c r="F147" s="425"/>
      <c r="G147" s="425"/>
      <c r="H147" s="425"/>
      <c r="I147" s="425"/>
      <c r="J147" s="425"/>
      <c r="K147" s="301"/>
    </row>
    <row r="148" spans="2:11" s="1" customFormat="1" ht="17.25" customHeight="1">
      <c r="B148" s="300"/>
      <c r="C148" s="302" t="s">
        <v>3158</v>
      </c>
      <c r="D148" s="302"/>
      <c r="E148" s="302"/>
      <c r="F148" s="302" t="s">
        <v>3159</v>
      </c>
      <c r="G148" s="303"/>
      <c r="H148" s="302" t="s">
        <v>56</v>
      </c>
      <c r="I148" s="302" t="s">
        <v>59</v>
      </c>
      <c r="J148" s="302" t="s">
        <v>3160</v>
      </c>
      <c r="K148" s="301"/>
    </row>
    <row r="149" spans="2:11" s="1" customFormat="1" ht="17.25" customHeight="1">
      <c r="B149" s="300"/>
      <c r="C149" s="304" t="s">
        <v>3161</v>
      </c>
      <c r="D149" s="304"/>
      <c r="E149" s="304"/>
      <c r="F149" s="305" t="s">
        <v>3162</v>
      </c>
      <c r="G149" s="306"/>
      <c r="H149" s="304"/>
      <c r="I149" s="304"/>
      <c r="J149" s="304" t="s">
        <v>3163</v>
      </c>
      <c r="K149" s="301"/>
    </row>
    <row r="150" spans="2:11" s="1" customFormat="1" ht="5.25" customHeight="1">
      <c r="B150" s="310"/>
      <c r="C150" s="307"/>
      <c r="D150" s="307"/>
      <c r="E150" s="307"/>
      <c r="F150" s="307"/>
      <c r="G150" s="308"/>
      <c r="H150" s="307"/>
      <c r="I150" s="307"/>
      <c r="J150" s="307"/>
      <c r="K150" s="331"/>
    </row>
    <row r="151" spans="2:11" s="1" customFormat="1" ht="15" customHeight="1">
      <c r="B151" s="310"/>
      <c r="C151" s="335" t="s">
        <v>3167</v>
      </c>
      <c r="D151" s="289"/>
      <c r="E151" s="289"/>
      <c r="F151" s="336" t="s">
        <v>3164</v>
      </c>
      <c r="G151" s="289"/>
      <c r="H151" s="335" t="s">
        <v>3204</v>
      </c>
      <c r="I151" s="335" t="s">
        <v>3166</v>
      </c>
      <c r="J151" s="335">
        <v>120</v>
      </c>
      <c r="K151" s="331"/>
    </row>
    <row r="152" spans="2:11" s="1" customFormat="1" ht="15" customHeight="1">
      <c r="B152" s="310"/>
      <c r="C152" s="335" t="s">
        <v>3213</v>
      </c>
      <c r="D152" s="289"/>
      <c r="E152" s="289"/>
      <c r="F152" s="336" t="s">
        <v>3164</v>
      </c>
      <c r="G152" s="289"/>
      <c r="H152" s="335" t="s">
        <v>3224</v>
      </c>
      <c r="I152" s="335" t="s">
        <v>3166</v>
      </c>
      <c r="J152" s="335" t="s">
        <v>3215</v>
      </c>
      <c r="K152" s="331"/>
    </row>
    <row r="153" spans="2:11" s="1" customFormat="1" ht="15" customHeight="1">
      <c r="B153" s="310"/>
      <c r="C153" s="335" t="s">
        <v>85</v>
      </c>
      <c r="D153" s="289"/>
      <c r="E153" s="289"/>
      <c r="F153" s="336" t="s">
        <v>3164</v>
      </c>
      <c r="G153" s="289"/>
      <c r="H153" s="335" t="s">
        <v>3225</v>
      </c>
      <c r="I153" s="335" t="s">
        <v>3166</v>
      </c>
      <c r="J153" s="335" t="s">
        <v>3215</v>
      </c>
      <c r="K153" s="331"/>
    </row>
    <row r="154" spans="2:11" s="1" customFormat="1" ht="15" customHeight="1">
      <c r="B154" s="310"/>
      <c r="C154" s="335" t="s">
        <v>3169</v>
      </c>
      <c r="D154" s="289"/>
      <c r="E154" s="289"/>
      <c r="F154" s="336" t="s">
        <v>3170</v>
      </c>
      <c r="G154" s="289"/>
      <c r="H154" s="335" t="s">
        <v>3204</v>
      </c>
      <c r="I154" s="335" t="s">
        <v>3166</v>
      </c>
      <c r="J154" s="335">
        <v>50</v>
      </c>
      <c r="K154" s="331"/>
    </row>
    <row r="155" spans="2:11" s="1" customFormat="1" ht="15" customHeight="1">
      <c r="B155" s="310"/>
      <c r="C155" s="335" t="s">
        <v>3172</v>
      </c>
      <c r="D155" s="289"/>
      <c r="E155" s="289"/>
      <c r="F155" s="336" t="s">
        <v>3164</v>
      </c>
      <c r="G155" s="289"/>
      <c r="H155" s="335" t="s">
        <v>3204</v>
      </c>
      <c r="I155" s="335" t="s">
        <v>3174</v>
      </c>
      <c r="J155" s="335"/>
      <c r="K155" s="331"/>
    </row>
    <row r="156" spans="2:11" s="1" customFormat="1" ht="15" customHeight="1">
      <c r="B156" s="310"/>
      <c r="C156" s="335" t="s">
        <v>3183</v>
      </c>
      <c r="D156" s="289"/>
      <c r="E156" s="289"/>
      <c r="F156" s="336" t="s">
        <v>3170</v>
      </c>
      <c r="G156" s="289"/>
      <c r="H156" s="335" t="s">
        <v>3204</v>
      </c>
      <c r="I156" s="335" t="s">
        <v>3166</v>
      </c>
      <c r="J156" s="335">
        <v>50</v>
      </c>
      <c r="K156" s="331"/>
    </row>
    <row r="157" spans="2:11" s="1" customFormat="1" ht="15" customHeight="1">
      <c r="B157" s="310"/>
      <c r="C157" s="335" t="s">
        <v>3191</v>
      </c>
      <c r="D157" s="289"/>
      <c r="E157" s="289"/>
      <c r="F157" s="336" t="s">
        <v>3170</v>
      </c>
      <c r="G157" s="289"/>
      <c r="H157" s="335" t="s">
        <v>3204</v>
      </c>
      <c r="I157" s="335" t="s">
        <v>3166</v>
      </c>
      <c r="J157" s="335">
        <v>50</v>
      </c>
      <c r="K157" s="331"/>
    </row>
    <row r="158" spans="2:11" s="1" customFormat="1" ht="15" customHeight="1">
      <c r="B158" s="310"/>
      <c r="C158" s="335" t="s">
        <v>3189</v>
      </c>
      <c r="D158" s="289"/>
      <c r="E158" s="289"/>
      <c r="F158" s="336" t="s">
        <v>3170</v>
      </c>
      <c r="G158" s="289"/>
      <c r="H158" s="335" t="s">
        <v>3204</v>
      </c>
      <c r="I158" s="335" t="s">
        <v>3166</v>
      </c>
      <c r="J158" s="335">
        <v>50</v>
      </c>
      <c r="K158" s="331"/>
    </row>
    <row r="159" spans="2:11" s="1" customFormat="1" ht="15" customHeight="1">
      <c r="B159" s="310"/>
      <c r="C159" s="335" t="s">
        <v>103</v>
      </c>
      <c r="D159" s="289"/>
      <c r="E159" s="289"/>
      <c r="F159" s="336" t="s">
        <v>3164</v>
      </c>
      <c r="G159" s="289"/>
      <c r="H159" s="335" t="s">
        <v>3226</v>
      </c>
      <c r="I159" s="335" t="s">
        <v>3166</v>
      </c>
      <c r="J159" s="335" t="s">
        <v>3227</v>
      </c>
      <c r="K159" s="331"/>
    </row>
    <row r="160" spans="2:11" s="1" customFormat="1" ht="15" customHeight="1">
      <c r="B160" s="310"/>
      <c r="C160" s="335" t="s">
        <v>3228</v>
      </c>
      <c r="D160" s="289"/>
      <c r="E160" s="289"/>
      <c r="F160" s="336" t="s">
        <v>3164</v>
      </c>
      <c r="G160" s="289"/>
      <c r="H160" s="335" t="s">
        <v>3229</v>
      </c>
      <c r="I160" s="335" t="s">
        <v>3199</v>
      </c>
      <c r="J160" s="335"/>
      <c r="K160" s="331"/>
    </row>
    <row r="161" spans="2:11" s="1" customFormat="1" ht="15" customHeight="1">
      <c r="B161" s="337"/>
      <c r="C161" s="319"/>
      <c r="D161" s="319"/>
      <c r="E161" s="319"/>
      <c r="F161" s="319"/>
      <c r="G161" s="319"/>
      <c r="H161" s="319"/>
      <c r="I161" s="319"/>
      <c r="J161" s="319"/>
      <c r="K161" s="338"/>
    </row>
    <row r="162" spans="2:11" s="1" customFormat="1" ht="18.75" customHeight="1">
      <c r="B162" s="286"/>
      <c r="C162" s="289"/>
      <c r="D162" s="289"/>
      <c r="E162" s="289"/>
      <c r="F162" s="309"/>
      <c r="G162" s="289"/>
      <c r="H162" s="289"/>
      <c r="I162" s="289"/>
      <c r="J162" s="289"/>
      <c r="K162" s="286"/>
    </row>
    <row r="163" spans="2:11" s="1" customFormat="1" ht="18.75" customHeight="1">
      <c r="B163" s="296"/>
      <c r="C163" s="296"/>
      <c r="D163" s="296"/>
      <c r="E163" s="296"/>
      <c r="F163" s="296"/>
      <c r="G163" s="296"/>
      <c r="H163" s="296"/>
      <c r="I163" s="296"/>
      <c r="J163" s="296"/>
      <c r="K163" s="296"/>
    </row>
    <row r="164" spans="2:11" s="1" customFormat="1" ht="7.5" customHeight="1">
      <c r="B164" s="278"/>
      <c r="C164" s="279"/>
      <c r="D164" s="279"/>
      <c r="E164" s="279"/>
      <c r="F164" s="279"/>
      <c r="G164" s="279"/>
      <c r="H164" s="279"/>
      <c r="I164" s="279"/>
      <c r="J164" s="279"/>
      <c r="K164" s="280"/>
    </row>
    <row r="165" spans="2:11" s="1" customFormat="1" ht="45" customHeight="1">
      <c r="B165" s="281"/>
      <c r="C165" s="421" t="s">
        <v>3230</v>
      </c>
      <c r="D165" s="421"/>
      <c r="E165" s="421"/>
      <c r="F165" s="421"/>
      <c r="G165" s="421"/>
      <c r="H165" s="421"/>
      <c r="I165" s="421"/>
      <c r="J165" s="421"/>
      <c r="K165" s="282"/>
    </row>
    <row r="166" spans="2:11" s="1" customFormat="1" ht="17.25" customHeight="1">
      <c r="B166" s="281"/>
      <c r="C166" s="302" t="s">
        <v>3158</v>
      </c>
      <c r="D166" s="302"/>
      <c r="E166" s="302"/>
      <c r="F166" s="302" t="s">
        <v>3159</v>
      </c>
      <c r="G166" s="339"/>
      <c r="H166" s="340" t="s">
        <v>56</v>
      </c>
      <c r="I166" s="340" t="s">
        <v>59</v>
      </c>
      <c r="J166" s="302" t="s">
        <v>3160</v>
      </c>
      <c r="K166" s="282"/>
    </row>
    <row r="167" spans="2:11" s="1" customFormat="1" ht="17.25" customHeight="1">
      <c r="B167" s="283"/>
      <c r="C167" s="304" t="s">
        <v>3161</v>
      </c>
      <c r="D167" s="304"/>
      <c r="E167" s="304"/>
      <c r="F167" s="305" t="s">
        <v>3162</v>
      </c>
      <c r="G167" s="341"/>
      <c r="H167" s="342"/>
      <c r="I167" s="342"/>
      <c r="J167" s="304" t="s">
        <v>3163</v>
      </c>
      <c r="K167" s="284"/>
    </row>
    <row r="168" spans="2:11" s="1" customFormat="1" ht="5.25" customHeight="1">
      <c r="B168" s="310"/>
      <c r="C168" s="307"/>
      <c r="D168" s="307"/>
      <c r="E168" s="307"/>
      <c r="F168" s="307"/>
      <c r="G168" s="308"/>
      <c r="H168" s="307"/>
      <c r="I168" s="307"/>
      <c r="J168" s="307"/>
      <c r="K168" s="331"/>
    </row>
    <row r="169" spans="2:11" s="1" customFormat="1" ht="15" customHeight="1">
      <c r="B169" s="310"/>
      <c r="C169" s="289" t="s">
        <v>3167</v>
      </c>
      <c r="D169" s="289"/>
      <c r="E169" s="289"/>
      <c r="F169" s="309" t="s">
        <v>3164</v>
      </c>
      <c r="G169" s="289"/>
      <c r="H169" s="289" t="s">
        <v>3204</v>
      </c>
      <c r="I169" s="289" t="s">
        <v>3166</v>
      </c>
      <c r="J169" s="289">
        <v>120</v>
      </c>
      <c r="K169" s="331"/>
    </row>
    <row r="170" spans="2:11" s="1" customFormat="1" ht="15" customHeight="1">
      <c r="B170" s="310"/>
      <c r="C170" s="289" t="s">
        <v>3213</v>
      </c>
      <c r="D170" s="289"/>
      <c r="E170" s="289"/>
      <c r="F170" s="309" t="s">
        <v>3164</v>
      </c>
      <c r="G170" s="289"/>
      <c r="H170" s="289" t="s">
        <v>3214</v>
      </c>
      <c r="I170" s="289" t="s">
        <v>3166</v>
      </c>
      <c r="J170" s="289" t="s">
        <v>3215</v>
      </c>
      <c r="K170" s="331"/>
    </row>
    <row r="171" spans="2:11" s="1" customFormat="1" ht="15" customHeight="1">
      <c r="B171" s="310"/>
      <c r="C171" s="289" t="s">
        <v>85</v>
      </c>
      <c r="D171" s="289"/>
      <c r="E171" s="289"/>
      <c r="F171" s="309" t="s">
        <v>3164</v>
      </c>
      <c r="G171" s="289"/>
      <c r="H171" s="289" t="s">
        <v>3231</v>
      </c>
      <c r="I171" s="289" t="s">
        <v>3166</v>
      </c>
      <c r="J171" s="289" t="s">
        <v>3215</v>
      </c>
      <c r="K171" s="331"/>
    </row>
    <row r="172" spans="2:11" s="1" customFormat="1" ht="15" customHeight="1">
      <c r="B172" s="310"/>
      <c r="C172" s="289" t="s">
        <v>3169</v>
      </c>
      <c r="D172" s="289"/>
      <c r="E172" s="289"/>
      <c r="F172" s="309" t="s">
        <v>3170</v>
      </c>
      <c r="G172" s="289"/>
      <c r="H172" s="289" t="s">
        <v>3231</v>
      </c>
      <c r="I172" s="289" t="s">
        <v>3166</v>
      </c>
      <c r="J172" s="289">
        <v>50</v>
      </c>
      <c r="K172" s="331"/>
    </row>
    <row r="173" spans="2:11" s="1" customFormat="1" ht="15" customHeight="1">
      <c r="B173" s="310"/>
      <c r="C173" s="289" t="s">
        <v>3172</v>
      </c>
      <c r="D173" s="289"/>
      <c r="E173" s="289"/>
      <c r="F173" s="309" t="s">
        <v>3164</v>
      </c>
      <c r="G173" s="289"/>
      <c r="H173" s="289" t="s">
        <v>3231</v>
      </c>
      <c r="I173" s="289" t="s">
        <v>3174</v>
      </c>
      <c r="J173" s="289"/>
      <c r="K173" s="331"/>
    </row>
    <row r="174" spans="2:11" s="1" customFormat="1" ht="15" customHeight="1">
      <c r="B174" s="310"/>
      <c r="C174" s="289" t="s">
        <v>3183</v>
      </c>
      <c r="D174" s="289"/>
      <c r="E174" s="289"/>
      <c r="F174" s="309" t="s">
        <v>3170</v>
      </c>
      <c r="G174" s="289"/>
      <c r="H174" s="289" t="s">
        <v>3231</v>
      </c>
      <c r="I174" s="289" t="s">
        <v>3166</v>
      </c>
      <c r="J174" s="289">
        <v>50</v>
      </c>
      <c r="K174" s="331"/>
    </row>
    <row r="175" spans="2:11" s="1" customFormat="1" ht="15" customHeight="1">
      <c r="B175" s="310"/>
      <c r="C175" s="289" t="s">
        <v>3191</v>
      </c>
      <c r="D175" s="289"/>
      <c r="E175" s="289"/>
      <c r="F175" s="309" t="s">
        <v>3170</v>
      </c>
      <c r="G175" s="289"/>
      <c r="H175" s="289" t="s">
        <v>3231</v>
      </c>
      <c r="I175" s="289" t="s">
        <v>3166</v>
      </c>
      <c r="J175" s="289">
        <v>50</v>
      </c>
      <c r="K175" s="331"/>
    </row>
    <row r="176" spans="2:11" s="1" customFormat="1" ht="15" customHeight="1">
      <c r="B176" s="310"/>
      <c r="C176" s="289" t="s">
        <v>3189</v>
      </c>
      <c r="D176" s="289"/>
      <c r="E176" s="289"/>
      <c r="F176" s="309" t="s">
        <v>3170</v>
      </c>
      <c r="G176" s="289"/>
      <c r="H176" s="289" t="s">
        <v>3231</v>
      </c>
      <c r="I176" s="289" t="s">
        <v>3166</v>
      </c>
      <c r="J176" s="289">
        <v>50</v>
      </c>
      <c r="K176" s="331"/>
    </row>
    <row r="177" spans="2:11" s="1" customFormat="1" ht="15" customHeight="1">
      <c r="B177" s="310"/>
      <c r="C177" s="289" t="s">
        <v>138</v>
      </c>
      <c r="D177" s="289"/>
      <c r="E177" s="289"/>
      <c r="F177" s="309" t="s">
        <v>3164</v>
      </c>
      <c r="G177" s="289"/>
      <c r="H177" s="289" t="s">
        <v>3232</v>
      </c>
      <c r="I177" s="289" t="s">
        <v>3233</v>
      </c>
      <c r="J177" s="289"/>
      <c r="K177" s="331"/>
    </row>
    <row r="178" spans="2:11" s="1" customFormat="1" ht="15" customHeight="1">
      <c r="B178" s="310"/>
      <c r="C178" s="289" t="s">
        <v>59</v>
      </c>
      <c r="D178" s="289"/>
      <c r="E178" s="289"/>
      <c r="F178" s="309" t="s">
        <v>3164</v>
      </c>
      <c r="G178" s="289"/>
      <c r="H178" s="289" t="s">
        <v>3234</v>
      </c>
      <c r="I178" s="289" t="s">
        <v>3235</v>
      </c>
      <c r="J178" s="289">
        <v>1</v>
      </c>
      <c r="K178" s="331"/>
    </row>
    <row r="179" spans="2:11" s="1" customFormat="1" ht="15" customHeight="1">
      <c r="B179" s="310"/>
      <c r="C179" s="289" t="s">
        <v>55</v>
      </c>
      <c r="D179" s="289"/>
      <c r="E179" s="289"/>
      <c r="F179" s="309" t="s">
        <v>3164</v>
      </c>
      <c r="G179" s="289"/>
      <c r="H179" s="289" t="s">
        <v>3236</v>
      </c>
      <c r="I179" s="289" t="s">
        <v>3166</v>
      </c>
      <c r="J179" s="289">
        <v>20</v>
      </c>
      <c r="K179" s="331"/>
    </row>
    <row r="180" spans="2:11" s="1" customFormat="1" ht="15" customHeight="1">
      <c r="B180" s="310"/>
      <c r="C180" s="289" t="s">
        <v>56</v>
      </c>
      <c r="D180" s="289"/>
      <c r="E180" s="289"/>
      <c r="F180" s="309" t="s">
        <v>3164</v>
      </c>
      <c r="G180" s="289"/>
      <c r="H180" s="289" t="s">
        <v>3237</v>
      </c>
      <c r="I180" s="289" t="s">
        <v>3166</v>
      </c>
      <c r="J180" s="289">
        <v>255</v>
      </c>
      <c r="K180" s="331"/>
    </row>
    <row r="181" spans="2:11" s="1" customFormat="1" ht="15" customHeight="1">
      <c r="B181" s="310"/>
      <c r="C181" s="289" t="s">
        <v>139</v>
      </c>
      <c r="D181" s="289"/>
      <c r="E181" s="289"/>
      <c r="F181" s="309" t="s">
        <v>3164</v>
      </c>
      <c r="G181" s="289"/>
      <c r="H181" s="289" t="s">
        <v>3128</v>
      </c>
      <c r="I181" s="289" t="s">
        <v>3166</v>
      </c>
      <c r="J181" s="289">
        <v>10</v>
      </c>
      <c r="K181" s="331"/>
    </row>
    <row r="182" spans="2:11" s="1" customFormat="1" ht="15" customHeight="1">
      <c r="B182" s="310"/>
      <c r="C182" s="289" t="s">
        <v>140</v>
      </c>
      <c r="D182" s="289"/>
      <c r="E182" s="289"/>
      <c r="F182" s="309" t="s">
        <v>3164</v>
      </c>
      <c r="G182" s="289"/>
      <c r="H182" s="289" t="s">
        <v>3238</v>
      </c>
      <c r="I182" s="289" t="s">
        <v>3199</v>
      </c>
      <c r="J182" s="289"/>
      <c r="K182" s="331"/>
    </row>
    <row r="183" spans="2:11" s="1" customFormat="1" ht="15" customHeight="1">
      <c r="B183" s="310"/>
      <c r="C183" s="289" t="s">
        <v>3239</v>
      </c>
      <c r="D183" s="289"/>
      <c r="E183" s="289"/>
      <c r="F183" s="309" t="s">
        <v>3164</v>
      </c>
      <c r="G183" s="289"/>
      <c r="H183" s="289" t="s">
        <v>3240</v>
      </c>
      <c r="I183" s="289" t="s">
        <v>3199</v>
      </c>
      <c r="J183" s="289"/>
      <c r="K183" s="331"/>
    </row>
    <row r="184" spans="2:11" s="1" customFormat="1" ht="15" customHeight="1">
      <c r="B184" s="310"/>
      <c r="C184" s="289" t="s">
        <v>3228</v>
      </c>
      <c r="D184" s="289"/>
      <c r="E184" s="289"/>
      <c r="F184" s="309" t="s">
        <v>3164</v>
      </c>
      <c r="G184" s="289"/>
      <c r="H184" s="289" t="s">
        <v>3241</v>
      </c>
      <c r="I184" s="289" t="s">
        <v>3199</v>
      </c>
      <c r="J184" s="289"/>
      <c r="K184" s="331"/>
    </row>
    <row r="185" spans="2:11" s="1" customFormat="1" ht="15" customHeight="1">
      <c r="B185" s="310"/>
      <c r="C185" s="289" t="s">
        <v>142</v>
      </c>
      <c r="D185" s="289"/>
      <c r="E185" s="289"/>
      <c r="F185" s="309" t="s">
        <v>3170</v>
      </c>
      <c r="G185" s="289"/>
      <c r="H185" s="289" t="s">
        <v>3242</v>
      </c>
      <c r="I185" s="289" t="s">
        <v>3166</v>
      </c>
      <c r="J185" s="289">
        <v>50</v>
      </c>
      <c r="K185" s="331"/>
    </row>
    <row r="186" spans="2:11" s="1" customFormat="1" ht="15" customHeight="1">
      <c r="B186" s="310"/>
      <c r="C186" s="289" t="s">
        <v>3243</v>
      </c>
      <c r="D186" s="289"/>
      <c r="E186" s="289"/>
      <c r="F186" s="309" t="s">
        <v>3170</v>
      </c>
      <c r="G186" s="289"/>
      <c r="H186" s="289" t="s">
        <v>3244</v>
      </c>
      <c r="I186" s="289" t="s">
        <v>3245</v>
      </c>
      <c r="J186" s="289"/>
      <c r="K186" s="331"/>
    </row>
    <row r="187" spans="2:11" s="1" customFormat="1" ht="15" customHeight="1">
      <c r="B187" s="310"/>
      <c r="C187" s="289" t="s">
        <v>3246</v>
      </c>
      <c r="D187" s="289"/>
      <c r="E187" s="289"/>
      <c r="F187" s="309" t="s">
        <v>3170</v>
      </c>
      <c r="G187" s="289"/>
      <c r="H187" s="289" t="s">
        <v>3247</v>
      </c>
      <c r="I187" s="289" t="s">
        <v>3245</v>
      </c>
      <c r="J187" s="289"/>
      <c r="K187" s="331"/>
    </row>
    <row r="188" spans="2:11" s="1" customFormat="1" ht="15" customHeight="1">
      <c r="B188" s="310"/>
      <c r="C188" s="289" t="s">
        <v>3248</v>
      </c>
      <c r="D188" s="289"/>
      <c r="E188" s="289"/>
      <c r="F188" s="309" t="s">
        <v>3170</v>
      </c>
      <c r="G188" s="289"/>
      <c r="H188" s="289" t="s">
        <v>3249</v>
      </c>
      <c r="I188" s="289" t="s">
        <v>3245</v>
      </c>
      <c r="J188" s="289"/>
      <c r="K188" s="331"/>
    </row>
    <row r="189" spans="2:11" s="1" customFormat="1" ht="15" customHeight="1">
      <c r="B189" s="310"/>
      <c r="C189" s="343" t="s">
        <v>3250</v>
      </c>
      <c r="D189" s="289"/>
      <c r="E189" s="289"/>
      <c r="F189" s="309" t="s">
        <v>3170</v>
      </c>
      <c r="G189" s="289"/>
      <c r="H189" s="289" t="s">
        <v>3251</v>
      </c>
      <c r="I189" s="289" t="s">
        <v>3252</v>
      </c>
      <c r="J189" s="344" t="s">
        <v>3253</v>
      </c>
      <c r="K189" s="331"/>
    </row>
    <row r="190" spans="2:11" s="1" customFormat="1" ht="15" customHeight="1">
      <c r="B190" s="310"/>
      <c r="C190" s="295" t="s">
        <v>44</v>
      </c>
      <c r="D190" s="289"/>
      <c r="E190" s="289"/>
      <c r="F190" s="309" t="s">
        <v>3164</v>
      </c>
      <c r="G190" s="289"/>
      <c r="H190" s="286" t="s">
        <v>3254</v>
      </c>
      <c r="I190" s="289" t="s">
        <v>3255</v>
      </c>
      <c r="J190" s="289"/>
      <c r="K190" s="331"/>
    </row>
    <row r="191" spans="2:11" s="1" customFormat="1" ht="15" customHeight="1">
      <c r="B191" s="310"/>
      <c r="C191" s="295" t="s">
        <v>3256</v>
      </c>
      <c r="D191" s="289"/>
      <c r="E191" s="289"/>
      <c r="F191" s="309" t="s">
        <v>3164</v>
      </c>
      <c r="G191" s="289"/>
      <c r="H191" s="289" t="s">
        <v>3257</v>
      </c>
      <c r="I191" s="289" t="s">
        <v>3199</v>
      </c>
      <c r="J191" s="289"/>
      <c r="K191" s="331"/>
    </row>
    <row r="192" spans="2:11" s="1" customFormat="1" ht="15" customHeight="1">
      <c r="B192" s="310"/>
      <c r="C192" s="295" t="s">
        <v>3258</v>
      </c>
      <c r="D192" s="289"/>
      <c r="E192" s="289"/>
      <c r="F192" s="309" t="s">
        <v>3164</v>
      </c>
      <c r="G192" s="289"/>
      <c r="H192" s="289" t="s">
        <v>3259</v>
      </c>
      <c r="I192" s="289" t="s">
        <v>3199</v>
      </c>
      <c r="J192" s="289"/>
      <c r="K192" s="331"/>
    </row>
    <row r="193" spans="2:11" s="1" customFormat="1" ht="15" customHeight="1">
      <c r="B193" s="310"/>
      <c r="C193" s="295" t="s">
        <v>3260</v>
      </c>
      <c r="D193" s="289"/>
      <c r="E193" s="289"/>
      <c r="F193" s="309" t="s">
        <v>3170</v>
      </c>
      <c r="G193" s="289"/>
      <c r="H193" s="289" t="s">
        <v>3261</v>
      </c>
      <c r="I193" s="289" t="s">
        <v>3199</v>
      </c>
      <c r="J193" s="289"/>
      <c r="K193" s="331"/>
    </row>
    <row r="194" spans="2:11" s="1" customFormat="1" ht="15" customHeight="1">
      <c r="B194" s="337"/>
      <c r="C194" s="345"/>
      <c r="D194" s="319"/>
      <c r="E194" s="319"/>
      <c r="F194" s="319"/>
      <c r="G194" s="319"/>
      <c r="H194" s="319"/>
      <c r="I194" s="319"/>
      <c r="J194" s="319"/>
      <c r="K194" s="338"/>
    </row>
    <row r="195" spans="2:11" s="1" customFormat="1" ht="18.75" customHeight="1">
      <c r="B195" s="286"/>
      <c r="C195" s="289"/>
      <c r="D195" s="289"/>
      <c r="E195" s="289"/>
      <c r="F195" s="309"/>
      <c r="G195" s="289"/>
      <c r="H195" s="289"/>
      <c r="I195" s="289"/>
      <c r="J195" s="289"/>
      <c r="K195" s="286"/>
    </row>
    <row r="196" spans="2:11" s="1" customFormat="1" ht="18.75" customHeight="1">
      <c r="B196" s="286"/>
      <c r="C196" s="289"/>
      <c r="D196" s="289"/>
      <c r="E196" s="289"/>
      <c r="F196" s="309"/>
      <c r="G196" s="289"/>
      <c r="H196" s="289"/>
      <c r="I196" s="289"/>
      <c r="J196" s="289"/>
      <c r="K196" s="286"/>
    </row>
    <row r="197" spans="2:11" s="1" customFormat="1" ht="18.75" customHeight="1">
      <c r="B197" s="296"/>
      <c r="C197" s="296"/>
      <c r="D197" s="296"/>
      <c r="E197" s="296"/>
      <c r="F197" s="296"/>
      <c r="G197" s="296"/>
      <c r="H197" s="296"/>
      <c r="I197" s="296"/>
      <c r="J197" s="296"/>
      <c r="K197" s="296"/>
    </row>
    <row r="198" spans="2:11" s="1" customFormat="1" ht="13.5">
      <c r="B198" s="278"/>
      <c r="C198" s="279"/>
      <c r="D198" s="279"/>
      <c r="E198" s="279"/>
      <c r="F198" s="279"/>
      <c r="G198" s="279"/>
      <c r="H198" s="279"/>
      <c r="I198" s="279"/>
      <c r="J198" s="279"/>
      <c r="K198" s="280"/>
    </row>
    <row r="199" spans="2:11" s="1" customFormat="1" ht="21">
      <c r="B199" s="281"/>
      <c r="C199" s="421" t="s">
        <v>3262</v>
      </c>
      <c r="D199" s="421"/>
      <c r="E199" s="421"/>
      <c r="F199" s="421"/>
      <c r="G199" s="421"/>
      <c r="H199" s="421"/>
      <c r="I199" s="421"/>
      <c r="J199" s="421"/>
      <c r="K199" s="282"/>
    </row>
    <row r="200" spans="2:11" s="1" customFormat="1" ht="25.5" customHeight="1">
      <c r="B200" s="281"/>
      <c r="C200" s="346" t="s">
        <v>3263</v>
      </c>
      <c r="D200" s="346"/>
      <c r="E200" s="346"/>
      <c r="F200" s="346" t="s">
        <v>3264</v>
      </c>
      <c r="G200" s="347"/>
      <c r="H200" s="426" t="s">
        <v>3265</v>
      </c>
      <c r="I200" s="426"/>
      <c r="J200" s="426"/>
      <c r="K200" s="282"/>
    </row>
    <row r="201" spans="2:11" s="1" customFormat="1" ht="5.25" customHeight="1">
      <c r="B201" s="310"/>
      <c r="C201" s="307"/>
      <c r="D201" s="307"/>
      <c r="E201" s="307"/>
      <c r="F201" s="307"/>
      <c r="G201" s="289"/>
      <c r="H201" s="307"/>
      <c r="I201" s="307"/>
      <c r="J201" s="307"/>
      <c r="K201" s="331"/>
    </row>
    <row r="202" spans="2:11" s="1" customFormat="1" ht="15" customHeight="1">
      <c r="B202" s="310"/>
      <c r="C202" s="289" t="s">
        <v>3255</v>
      </c>
      <c r="D202" s="289"/>
      <c r="E202" s="289"/>
      <c r="F202" s="309" t="s">
        <v>45</v>
      </c>
      <c r="G202" s="289"/>
      <c r="H202" s="427" t="s">
        <v>3266</v>
      </c>
      <c r="I202" s="427"/>
      <c r="J202" s="427"/>
      <c r="K202" s="331"/>
    </row>
    <row r="203" spans="2:11" s="1" customFormat="1" ht="15" customHeight="1">
      <c r="B203" s="310"/>
      <c r="C203" s="316"/>
      <c r="D203" s="289"/>
      <c r="E203" s="289"/>
      <c r="F203" s="309" t="s">
        <v>46</v>
      </c>
      <c r="G203" s="289"/>
      <c r="H203" s="427" t="s">
        <v>3267</v>
      </c>
      <c r="I203" s="427"/>
      <c r="J203" s="427"/>
      <c r="K203" s="331"/>
    </row>
    <row r="204" spans="2:11" s="1" customFormat="1" ht="15" customHeight="1">
      <c r="B204" s="310"/>
      <c r="C204" s="316"/>
      <c r="D204" s="289"/>
      <c r="E204" s="289"/>
      <c r="F204" s="309" t="s">
        <v>49</v>
      </c>
      <c r="G204" s="289"/>
      <c r="H204" s="427" t="s">
        <v>3268</v>
      </c>
      <c r="I204" s="427"/>
      <c r="J204" s="427"/>
      <c r="K204" s="331"/>
    </row>
    <row r="205" spans="2:11" s="1" customFormat="1" ht="15" customHeight="1">
      <c r="B205" s="310"/>
      <c r="C205" s="289"/>
      <c r="D205" s="289"/>
      <c r="E205" s="289"/>
      <c r="F205" s="309" t="s">
        <v>47</v>
      </c>
      <c r="G205" s="289"/>
      <c r="H205" s="427" t="s">
        <v>3269</v>
      </c>
      <c r="I205" s="427"/>
      <c r="J205" s="427"/>
      <c r="K205" s="331"/>
    </row>
    <row r="206" spans="2:11" s="1" customFormat="1" ht="15" customHeight="1">
      <c r="B206" s="310"/>
      <c r="C206" s="289"/>
      <c r="D206" s="289"/>
      <c r="E206" s="289"/>
      <c r="F206" s="309" t="s">
        <v>48</v>
      </c>
      <c r="G206" s="289"/>
      <c r="H206" s="427" t="s">
        <v>3270</v>
      </c>
      <c r="I206" s="427"/>
      <c r="J206" s="427"/>
      <c r="K206" s="331"/>
    </row>
    <row r="207" spans="2:11" s="1" customFormat="1" ht="15" customHeight="1">
      <c r="B207" s="310"/>
      <c r="C207" s="289"/>
      <c r="D207" s="289"/>
      <c r="E207" s="289"/>
      <c r="F207" s="309"/>
      <c r="G207" s="289"/>
      <c r="H207" s="289"/>
      <c r="I207" s="289"/>
      <c r="J207" s="289"/>
      <c r="K207" s="331"/>
    </row>
    <row r="208" spans="2:11" s="1" customFormat="1" ht="15" customHeight="1">
      <c r="B208" s="310"/>
      <c r="C208" s="289" t="s">
        <v>3211</v>
      </c>
      <c r="D208" s="289"/>
      <c r="E208" s="289"/>
      <c r="F208" s="309" t="s">
        <v>80</v>
      </c>
      <c r="G208" s="289"/>
      <c r="H208" s="427" t="s">
        <v>3271</v>
      </c>
      <c r="I208" s="427"/>
      <c r="J208" s="427"/>
      <c r="K208" s="331"/>
    </row>
    <row r="209" spans="2:11" s="1" customFormat="1" ht="15" customHeight="1">
      <c r="B209" s="310"/>
      <c r="C209" s="316"/>
      <c r="D209" s="289"/>
      <c r="E209" s="289"/>
      <c r="F209" s="309" t="s">
        <v>3108</v>
      </c>
      <c r="G209" s="289"/>
      <c r="H209" s="427" t="s">
        <v>3109</v>
      </c>
      <c r="I209" s="427"/>
      <c r="J209" s="427"/>
      <c r="K209" s="331"/>
    </row>
    <row r="210" spans="2:11" s="1" customFormat="1" ht="15" customHeight="1">
      <c r="B210" s="310"/>
      <c r="C210" s="289"/>
      <c r="D210" s="289"/>
      <c r="E210" s="289"/>
      <c r="F210" s="309" t="s">
        <v>3106</v>
      </c>
      <c r="G210" s="289"/>
      <c r="H210" s="427" t="s">
        <v>3272</v>
      </c>
      <c r="I210" s="427"/>
      <c r="J210" s="427"/>
      <c r="K210" s="331"/>
    </row>
    <row r="211" spans="2:11" s="1" customFormat="1" ht="15" customHeight="1">
      <c r="B211" s="348"/>
      <c r="C211" s="316"/>
      <c r="D211" s="316"/>
      <c r="E211" s="316"/>
      <c r="F211" s="309" t="s">
        <v>3110</v>
      </c>
      <c r="G211" s="295"/>
      <c r="H211" s="428" t="s">
        <v>97</v>
      </c>
      <c r="I211" s="428"/>
      <c r="J211" s="428"/>
      <c r="K211" s="349"/>
    </row>
    <row r="212" spans="2:11" s="1" customFormat="1" ht="15" customHeight="1">
      <c r="B212" s="348"/>
      <c r="C212" s="316"/>
      <c r="D212" s="316"/>
      <c r="E212" s="316"/>
      <c r="F212" s="309" t="s">
        <v>3111</v>
      </c>
      <c r="G212" s="295"/>
      <c r="H212" s="428" t="s">
        <v>3273</v>
      </c>
      <c r="I212" s="428"/>
      <c r="J212" s="428"/>
      <c r="K212" s="349"/>
    </row>
    <row r="213" spans="2:11" s="1" customFormat="1" ht="15" customHeight="1">
      <c r="B213" s="348"/>
      <c r="C213" s="316"/>
      <c r="D213" s="316"/>
      <c r="E213" s="316"/>
      <c r="F213" s="350"/>
      <c r="G213" s="295"/>
      <c r="H213" s="351"/>
      <c r="I213" s="351"/>
      <c r="J213" s="351"/>
      <c r="K213" s="349"/>
    </row>
    <row r="214" spans="2:11" s="1" customFormat="1" ht="15" customHeight="1">
      <c r="B214" s="348"/>
      <c r="C214" s="289" t="s">
        <v>3235</v>
      </c>
      <c r="D214" s="316"/>
      <c r="E214" s="316"/>
      <c r="F214" s="309">
        <v>1</v>
      </c>
      <c r="G214" s="295"/>
      <c r="H214" s="428" t="s">
        <v>3274</v>
      </c>
      <c r="I214" s="428"/>
      <c r="J214" s="428"/>
      <c r="K214" s="349"/>
    </row>
    <row r="215" spans="2:11" s="1" customFormat="1" ht="15" customHeight="1">
      <c r="B215" s="348"/>
      <c r="C215" s="316"/>
      <c r="D215" s="316"/>
      <c r="E215" s="316"/>
      <c r="F215" s="309">
        <v>2</v>
      </c>
      <c r="G215" s="295"/>
      <c r="H215" s="428" t="s">
        <v>3275</v>
      </c>
      <c r="I215" s="428"/>
      <c r="J215" s="428"/>
      <c r="K215" s="349"/>
    </row>
    <row r="216" spans="2:11" s="1" customFormat="1" ht="15" customHeight="1">
      <c r="B216" s="348"/>
      <c r="C216" s="316"/>
      <c r="D216" s="316"/>
      <c r="E216" s="316"/>
      <c r="F216" s="309">
        <v>3</v>
      </c>
      <c r="G216" s="295"/>
      <c r="H216" s="428" t="s">
        <v>3276</v>
      </c>
      <c r="I216" s="428"/>
      <c r="J216" s="428"/>
      <c r="K216" s="349"/>
    </row>
    <row r="217" spans="2:11" s="1" customFormat="1" ht="15" customHeight="1">
      <c r="B217" s="348"/>
      <c r="C217" s="316"/>
      <c r="D217" s="316"/>
      <c r="E217" s="316"/>
      <c r="F217" s="309">
        <v>4</v>
      </c>
      <c r="G217" s="295"/>
      <c r="H217" s="428" t="s">
        <v>3277</v>
      </c>
      <c r="I217" s="428"/>
      <c r="J217" s="428"/>
      <c r="K217" s="349"/>
    </row>
    <row r="218" spans="2:11" s="1" customFormat="1" ht="12.75" customHeight="1">
      <c r="B218" s="352"/>
      <c r="C218" s="353"/>
      <c r="D218" s="353"/>
      <c r="E218" s="353"/>
      <c r="F218" s="353"/>
      <c r="G218" s="353"/>
      <c r="H218" s="353"/>
      <c r="I218" s="353"/>
      <c r="J218" s="353"/>
      <c r="K218" s="354"/>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01 - Hasičská zbrojnice</vt:lpstr>
      <vt:lpstr>SO 01a - Venkovní plochy</vt:lpstr>
      <vt:lpstr>SO 02 - Úprava přístřešku</vt:lpstr>
      <vt:lpstr>SO 03 - Přípojka splaškov...</vt:lpstr>
      <vt:lpstr>VN a ON - Vedlejší a osta...</vt:lpstr>
      <vt:lpstr>Pokyny pro vyplnění</vt:lpstr>
      <vt:lpstr>'Rekapitulace stavby'!Názvy_tisku</vt:lpstr>
      <vt:lpstr>'SO 01 - Hasičská zbrojnice'!Názvy_tisku</vt:lpstr>
      <vt:lpstr>'SO 01a - Venkovní plochy'!Názvy_tisku</vt:lpstr>
      <vt:lpstr>'SO 02 - Úprava přístřešku'!Názvy_tisku</vt:lpstr>
      <vt:lpstr>'SO 03 - Přípojka splaškov...'!Názvy_tisku</vt:lpstr>
      <vt:lpstr>'VN a ON - Vedlejší a osta...'!Názvy_tisku</vt:lpstr>
      <vt:lpstr>'Pokyny pro vyplnění'!Oblast_tisku</vt:lpstr>
      <vt:lpstr>'Rekapitulace stavby'!Oblast_tisku</vt:lpstr>
      <vt:lpstr>'SO 01 - Hasičská zbrojnice'!Oblast_tisku</vt:lpstr>
      <vt:lpstr>'SO 01a - Venkovní plochy'!Oblast_tisku</vt:lpstr>
      <vt:lpstr>'SO 02 - Úprava přístřešku'!Oblast_tisku</vt:lpstr>
      <vt:lpstr>'SO 03 - Přípojka splaškov...'!Oblast_tisku</vt:lpstr>
      <vt:lpstr>'VN a ON - Vedlejší a osta...'!Oblast_tisku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dcterms:created xsi:type="dcterms:W3CDTF">2019-08-15T09:38:31Z</dcterms:created>
  <dcterms:modified xsi:type="dcterms:W3CDTF">2019-08-15T09:55:59Z</dcterms:modified>
</cp:coreProperties>
</file>